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'стр.1'!$A$1:$CY$50</definedName>
    <definedName name="_xlnm.Print_Area" localSheetId="1">'стр.2_5'!$A$1:$FD$182</definedName>
  </definedNames>
  <calcPr fullCalcOnLoad="1"/>
</workbook>
</file>

<file path=xl/sharedStrings.xml><?xml version="1.0" encoding="utf-8"?>
<sst xmlns="http://schemas.openxmlformats.org/spreadsheetml/2006/main" count="318" uniqueCount="192">
  <si>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</si>
  <si>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</si>
  <si>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</si>
  <si>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</si>
  <si>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</si>
  <si>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</si>
  <si>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</si>
  <si>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</si>
  <si>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</si>
  <si>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</si>
  <si>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</si>
  <si>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</si>
  <si>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</si>
  <si>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</si>
  <si>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</si>
  <si>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</si>
  <si>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</si>
  <si>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</si>
  <si>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</si>
  <si>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</si>
  <si>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</si>
  <si>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</si>
  <si>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</si>
  <si>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</si>
  <si>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</si>
  <si>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</si>
  <si>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</si>
  <si>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</si>
  <si>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</si>
  <si>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</si>
  <si>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</si>
  <si>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</si>
  <si>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</si>
  <si>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</si>
  <si>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</si>
  <si>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</si>
  <si>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</si>
  <si>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</si>
  <si>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</si>
  <si>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</si>
  <si>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</si>
  <si>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</si>
  <si>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</si>
  <si>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</si>
  <si>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</si>
  <si>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</si>
  <si>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</si>
  <si>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</si>
  <si>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</si>
  <si>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</si>
  <si>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</si>
  <si>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</si>
  <si>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</si>
  <si>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</si>
  <si>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</si>
  <si>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</si>
  <si>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</si>
  <si>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</si>
  <si>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</si>
  <si>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</si>
  <si>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</si>
  <si>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</si>
  <si>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</si>
  <si>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</si>
  <si>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</si>
  <si>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</si>
  <si>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</si>
  <si>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</si>
  <si>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</si>
  <si>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</si>
  <si>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</si>
  <si>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</si>
  <si>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</si>
  <si>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</si>
  <si>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</si>
  <si>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</si>
  <si>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</si>
  <si>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</si>
  <si>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</si>
  <si>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</si>
  <si>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</si>
  <si>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</si>
  <si>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</si>
  <si>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</si>
  <si>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</si>
  <si>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</si>
  <si>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</si>
  <si>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</si>
  <si>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</si>
  <si>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</si>
  <si>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</si>
  <si>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</si>
  <si>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</si>
  <si>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</si>
  <si>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</si>
  <si>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</si>
  <si>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</si>
  <si>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</si>
  <si>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</si>
  <si>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</si>
  <si>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</si>
  <si>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</si>
  <si>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</si>
  <si>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</si>
  <si>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</si>
  <si>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</si>
  <si>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
(гр. 2 x гр. 3)</t>
  </si>
  <si>
    <t>Сумма, руб. (местный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</si>
  <si>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</si>
  <si>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</si>
  <si>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</si>
  <si>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</si>
  <si>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</si>
  <si>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</si>
  <si>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</si>
  <si>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</si>
  <si>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</si>
  <si>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</si>
  <si>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</si>
  <si>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</si>
  <si>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</si>
  <si>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</si>
  <si>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</si>
  <si>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</si>
  <si>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</si>
  <si>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</si>
  <si>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</si>
  <si>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</si>
  <si>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</si>
  <si>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</si>
  <si>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</si>
  <si>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</si>
  <si>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</si>
  <si>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</si>
  <si>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</si>
  <si>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</si>
  <si>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</si>
  <si>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</si>
  <si>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>Субвенции (прочие)</t>
  </si>
  <si>
    <t xml:space="preserve">Продукты питания, летняя площадка </t>
  </si>
  <si>
    <t>Медикаменты</t>
  </si>
  <si>
    <t xml:space="preserve">Гюрюче-смазочные материалы </t>
  </si>
  <si>
    <t xml:space="preserve">Прочее </t>
  </si>
  <si>
    <t xml:space="preserve">Учебные расходы (1 степень обучения) </t>
  </si>
  <si>
    <t xml:space="preserve">Учебные расходы (2 степень обучения) </t>
  </si>
  <si>
    <t xml:space="preserve">Учебные расходы (3 степень обучения) </t>
  </si>
  <si>
    <t>10-11 кл не по ФГОС</t>
  </si>
  <si>
    <t xml:space="preserve">5-9 кл не по ФГОС </t>
  </si>
  <si>
    <t>Расчеты (обоснования) норматива по субвенции из областного бюджета                                                    МБОУ "СОШ  с.Шняево Базарно-Карабулакского мунциипального района Саратовской области"</t>
  </si>
  <si>
    <t>Средняя стоимость, м.б., руб.</t>
  </si>
  <si>
    <t>Молоко (1 ступень)</t>
  </si>
  <si>
    <t>Молоко (школьное питание)</t>
  </si>
  <si>
    <t>Д.И. Быкова</t>
  </si>
  <si>
    <t>Директор</t>
  </si>
  <si>
    <t>Руководитель МУ "ЦО УО БК МР"</t>
  </si>
  <si>
    <t xml:space="preserve">№ 
п/п
</t>
  </si>
  <si>
    <t>Е.В. Енжаев</t>
  </si>
  <si>
    <t>Должность, группа должностей</t>
  </si>
  <si>
    <t xml:space="preserve">Источник финансирования </t>
  </si>
  <si>
    <t>Оплата труда за                 1 месяц (на основании тарификации от 01.09.2018 г.)</t>
  </si>
  <si>
    <t>Повышение на 4% (на основании тарификации от 01.09.2018 г.)</t>
  </si>
  <si>
    <t>Доведение до МРОТ (на основании тарификации от 01.09.2018 г.)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</si>
  <si>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</si>
  <si>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</si>
  <si>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Муниципальное бюджетное общеобразовательное учреждение "Средняя общеобразовательная школа с.Шняево Базарно-Карабулакского                                                                              муниципального района Саратовской области"</t>
  </si>
  <si>
    <t xml:space="preserve">Пособие по уходу за ребенком </t>
  </si>
  <si>
    <t xml:space="preserve">Пени за несвоевременную оплату взносов 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</si>
  <si>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</si>
  <si>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</si>
  <si>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</si>
  <si>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 xml:space="preserve">Вода </t>
  </si>
  <si>
    <t>4.3. Расчет (обоснование) расходов на оплату работ, услуг по содержанию имущества</t>
  </si>
  <si>
    <t xml:space="preserve">Техобслуживание газовых сетей </t>
  </si>
  <si>
    <t>Предрейсовый техосмотр</t>
  </si>
  <si>
    <t xml:space="preserve">Техобслуживание пожарной сигнализации </t>
  </si>
  <si>
    <t>4.4. Расчет (обоснование) расходов на оплату прочих работ, услуг</t>
  </si>
  <si>
    <t xml:space="preserve">Периодический медицинский осмотр </t>
  </si>
  <si>
    <t>Районные программы ("Патриоты", "Одаренные дети")</t>
  </si>
  <si>
    <t>ОСАГО</t>
  </si>
  <si>
    <t>Курсы повышения квалификации по системе закупок</t>
  </si>
  <si>
    <t>Прочее</t>
  </si>
  <si>
    <t>4.5. Расчет (обоснование) расходов на приобретение основных средств, материальных запасов</t>
  </si>
  <si>
    <t>Средняя стоимость, обл.б., руб.</t>
  </si>
  <si>
    <t xml:space="preserve">Закупка учебников, из них: </t>
  </si>
  <si>
    <t>Группа продленного дня</t>
  </si>
  <si>
    <t>Молоко (софинансирование мест.бюдж)</t>
  </si>
  <si>
    <t xml:space="preserve">Приложение № 2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 от 28 июля 2010 г. № 81н
(в ред. Приказа Минфина России от 29.08.2016 № 142н)
</t>
  </si>
  <si>
    <t>Оплата труда всего за 1 месяц (гр4+гр5)</t>
  </si>
  <si>
    <t>Оплата труда за год (гр6 х 12)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</si>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</sst>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52" fillId="33" borderId="15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9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171" fontId="11" fillId="33" borderId="17" xfId="58" applyFont="1" applyFill="1" applyBorder="1" applyAlignment="1">
      <alignment vertical="center"/>
    </xf>
    <xf numFmtId="171" fontId="11" fillId="33" borderId="12" xfId="58" applyFont="1" applyFill="1" applyBorder="1" applyAlignment="1">
      <alignment vertical="center"/>
    </xf>
    <xf numFmtId="171" fontId="11" fillId="33" borderId="18" xfId="58" applyFont="1" applyFill="1" applyBorder="1" applyAlignment="1">
      <alignment vertical="center"/>
    </xf>
    <xf numFmtId="171" fontId="11" fillId="33" borderId="14" xfId="58" applyFont="1" applyFill="1" applyBorder="1" applyAlignment="1">
      <alignment vertical="center"/>
    </xf>
    <xf numFmtId="171" fontId="11" fillId="33" borderId="11" xfId="58" applyFont="1" applyFill="1" applyBorder="1" applyAlignment="1">
      <alignment vertical="center"/>
    </xf>
    <xf numFmtId="171" fontId="11" fillId="33" borderId="19" xfId="58" applyFont="1" applyFill="1" applyBorder="1" applyAlignment="1">
      <alignment vertical="center"/>
    </xf>
    <xf numFmtId="0" fontId="4" fillId="0" borderId="11" xfId="0" applyNumberFormat="1" applyFont="1" applyBorder="1" applyAlignment="1">
      <alignment/>
    </xf>
    <xf numFmtId="49" fontId="54" fillId="33" borderId="0" xfId="0" applyNumberFormat="1" applyFont="1" applyFill="1" applyBorder="1" applyAlignment="1">
      <alignment horizontal="right" vertical="center"/>
    </xf>
    <xf numFmtId="0" fontId="54" fillId="33" borderId="0" xfId="0" applyNumberFormat="1" applyFont="1" applyFill="1" applyBorder="1" applyAlignment="1">
      <alignment horizontal="center" vertical="center"/>
    </xf>
    <xf numFmtId="171" fontId="54" fillId="33" borderId="0" xfId="58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Border="1" applyAlignment="1">
      <alignment horizontal="center" vertical="top"/>
    </xf>
    <xf numFmtId="2" fontId="1" fillId="33" borderId="0" xfId="0" applyNumberFormat="1" applyFont="1" applyFill="1" applyBorder="1" applyAlignment="1">
      <alignment horizontal="center" vertical="top"/>
    </xf>
    <xf numFmtId="171" fontId="9" fillId="33" borderId="0" xfId="58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1" fillId="33" borderId="15" xfId="0" applyNumberFormat="1" applyFont="1" applyFill="1" applyBorder="1" applyAlignment="1">
      <alignment horizontal="center" vertical="center"/>
    </xf>
    <xf numFmtId="171" fontId="11" fillId="33" borderId="17" xfId="58" applyFont="1" applyFill="1" applyBorder="1" applyAlignment="1">
      <alignment horizontal="center" vertical="center"/>
    </xf>
    <xf numFmtId="171" fontId="11" fillId="33" borderId="12" xfId="58" applyFont="1" applyFill="1" applyBorder="1" applyAlignment="1">
      <alignment horizontal="center" vertical="center"/>
    </xf>
    <xf numFmtId="171" fontId="11" fillId="33" borderId="18" xfId="58" applyFont="1" applyFill="1" applyBorder="1" applyAlignment="1">
      <alignment horizontal="center" vertical="center"/>
    </xf>
    <xf numFmtId="171" fontId="11" fillId="33" borderId="14" xfId="58" applyFont="1" applyFill="1" applyBorder="1" applyAlignment="1">
      <alignment horizontal="center" vertical="center"/>
    </xf>
    <xf numFmtId="171" fontId="11" fillId="33" borderId="11" xfId="58" applyFont="1" applyFill="1" applyBorder="1" applyAlignment="1">
      <alignment horizontal="center" vertical="center"/>
    </xf>
    <xf numFmtId="171" fontId="11" fillId="33" borderId="19" xfId="58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171" fontId="55" fillId="33" borderId="21" xfId="58" applyFont="1" applyFill="1" applyBorder="1" applyAlignment="1">
      <alignment horizontal="center" vertical="center"/>
    </xf>
    <xf numFmtId="171" fontId="55" fillId="33" borderId="22" xfId="58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6" fillId="33" borderId="15" xfId="0" applyNumberFormat="1" applyFont="1" applyFill="1" applyBorder="1" applyAlignment="1">
      <alignment horizontal="center" vertical="center" wrapText="1"/>
    </xf>
    <xf numFmtId="0" fontId="56" fillId="33" borderId="21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>
      <alignment horizontal="center" vertical="center" wrapText="1"/>
    </xf>
    <xf numFmtId="0" fontId="56" fillId="33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171" fontId="9" fillId="33" borderId="16" xfId="58" applyFont="1" applyFill="1" applyBorder="1" applyAlignment="1">
      <alignment horizontal="center" vertical="center" wrapText="1"/>
    </xf>
    <xf numFmtId="171" fontId="9" fillId="33" borderId="10" xfId="58" applyFont="1" applyFill="1" applyBorder="1" applyAlignment="1">
      <alignment horizontal="center" vertical="center" wrapText="1"/>
    </xf>
    <xf numFmtId="171" fontId="9" fillId="33" borderId="20" xfId="58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right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20" xfId="58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2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171" fontId="57" fillId="33" borderId="16" xfId="58" applyFont="1" applyFill="1" applyBorder="1" applyAlignment="1">
      <alignment horizontal="center" vertical="center"/>
    </xf>
    <xf numFmtId="171" fontId="57" fillId="33" borderId="10" xfId="58" applyFont="1" applyFill="1" applyBorder="1" applyAlignment="1">
      <alignment horizontal="center" vertical="center"/>
    </xf>
    <xf numFmtId="171" fontId="57" fillId="33" borderId="20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/>
    </xf>
    <xf numFmtId="171" fontId="1" fillId="33" borderId="20" xfId="58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20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171" fontId="9" fillId="33" borderId="16" xfId="58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20" xfId="58" applyFont="1" applyFill="1" applyBorder="1" applyAlignment="1">
      <alignment horizontal="center" vertical="center"/>
    </xf>
    <xf numFmtId="171" fontId="9" fillId="33" borderId="15" xfId="58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9" borderId="16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20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171" fontId="1" fillId="9" borderId="16" xfId="58" applyFont="1" applyFill="1" applyBorder="1" applyAlignment="1">
      <alignment horizontal="center" vertical="center" wrapText="1"/>
    </xf>
    <xf numFmtId="171" fontId="1" fillId="9" borderId="10" xfId="58" applyFont="1" applyFill="1" applyBorder="1" applyAlignment="1">
      <alignment horizontal="center" vertical="center" wrapText="1"/>
    </xf>
    <xf numFmtId="171" fontId="1" fillId="9" borderId="20" xfId="58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20" xfId="0" applyNumberFormat="1" applyFont="1" applyFill="1" applyBorder="1" applyAlignment="1">
      <alignment horizontal="right" vertical="center"/>
    </xf>
    <xf numFmtId="171" fontId="1" fillId="33" borderId="15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center" vertical="top"/>
    </xf>
    <xf numFmtId="49" fontId="10" fillId="0" borderId="11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 horizontal="right" vertical="center"/>
    </xf>
    <xf numFmtId="171" fontId="1" fillId="33" borderId="16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0" fontId="9" fillId="33" borderId="16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2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20" xfId="0" applyNumberFormat="1" applyFont="1" applyFill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171" fontId="1" fillId="33" borderId="17" xfId="58" applyFont="1" applyFill="1" applyBorder="1" applyAlignment="1">
      <alignment horizontal="center"/>
    </xf>
    <xf numFmtId="171" fontId="1" fillId="33" borderId="12" xfId="58" applyFont="1" applyFill="1" applyBorder="1" applyAlignment="1">
      <alignment horizontal="center"/>
    </xf>
    <xf numFmtId="171" fontId="1" fillId="33" borderId="18" xfId="58" applyFont="1" applyFill="1" applyBorder="1" applyAlignment="1">
      <alignment horizontal="center"/>
    </xf>
    <xf numFmtId="171" fontId="1" fillId="33" borderId="14" xfId="58" applyFont="1" applyFill="1" applyBorder="1" applyAlignment="1">
      <alignment horizontal="center"/>
    </xf>
    <xf numFmtId="171" fontId="1" fillId="33" borderId="11" xfId="58" applyFont="1" applyFill="1" applyBorder="1" applyAlignment="1">
      <alignment horizontal="center"/>
    </xf>
    <xf numFmtId="171" fontId="1" fillId="33" borderId="19" xfId="58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9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 indent="2"/>
    </xf>
    <xf numFmtId="0" fontId="1" fillId="33" borderId="18" xfId="0" applyNumberFormat="1" applyFont="1" applyFill="1" applyBorder="1" applyAlignment="1">
      <alignment horizontal="left" vertical="center" wrapText="1" indent="2"/>
    </xf>
    <xf numFmtId="171" fontId="57" fillId="33" borderId="15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top"/>
    </xf>
    <xf numFmtId="171" fontId="1" fillId="33" borderId="10" xfId="58" applyFont="1" applyFill="1" applyBorder="1" applyAlignment="1">
      <alignment horizontal="center" vertical="top"/>
    </xf>
    <xf numFmtId="171" fontId="1" fillId="33" borderId="20" xfId="58" applyFont="1" applyFill="1" applyBorder="1" applyAlignment="1">
      <alignment horizontal="center" vertical="top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left" vertical="center" wrapText="1"/>
    </xf>
    <xf numFmtId="171" fontId="1" fillId="0" borderId="15" xfId="58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20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51"/>
  <sheetViews>
    <sheetView zoomScale="80" zoomScaleNormal="80" zoomScaleSheetLayoutView="70" zoomScalePageLayoutView="0" workbookViewId="0" topLeftCell="A1">
      <selection activeCell="A1" sqref="A1:CM24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hidden="1" customWidth="1"/>
    <col min="58" max="71" width="0" style="1" hidden="1" customWidth="1"/>
    <col min="72" max="72" width="5.625" style="1" hidden="1" customWidth="1"/>
    <col min="73" max="74" width="21.625" style="1" customWidth="1"/>
    <col min="75" max="90" width="0.875" style="1" customWidth="1"/>
    <col min="91" max="91" width="18.625" style="1" customWidth="1"/>
    <col min="92" max="92" width="0.875" style="1" customWidth="1"/>
    <col min="93" max="16384" width="0.875" style="1" customWidth="1"/>
  </cols>
  <sheetData>
    <row r="1" s="9" customFormat="1" ht="12"/>
    <row r="2" spans="41:91" s="9" customFormat="1" ht="47.25" customHeight="1"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77" t="s">
        <v>186</v>
      </c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</row>
    <row r="3" spans="56:91" ht="3" customHeight="1"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</row>
    <row r="4" spans="56:91" s="10" customFormat="1" ht="11.25" customHeight="1"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</row>
    <row r="5" spans="56:91" ht="12.75"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</row>
    <row r="6" s="2" customFormat="1" ht="15">
      <c r="CM6" s="8"/>
    </row>
    <row r="8" spans="1:91" s="7" customFormat="1" ht="15.75">
      <c r="A8" s="74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</row>
    <row r="9" spans="1:91" ht="15.75" customHeight="1">
      <c r="A9" s="75" t="s">
        <v>164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</row>
    <row r="10" spans="1:91" ht="15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</row>
    <row r="11" spans="1:91" s="2" customFormat="1" ht="15.75">
      <c r="A11" s="74" t="s">
        <v>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</row>
    <row r="12" spans="1:9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s="6" customFormat="1" ht="15.75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76" t="s">
        <v>118</v>
      </c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</row>
    <row r="14" spans="1:91" s="6" customFormat="1" ht="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s="6" customFormat="1" ht="15.75">
      <c r="A15" s="27" t="s">
        <v>189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91" s="6" customFormat="1" ht="15.75">
      <c r="A16" s="27" t="s">
        <v>119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</row>
    <row r="17" spans="1:91" s="2" customFormat="1" ht="15.75">
      <c r="A17" s="74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</row>
    <row r="18" spans="73:74" ht="10.5" customHeight="1">
      <c r="BU18" s="29"/>
      <c r="BV18" s="30"/>
    </row>
    <row r="19" spans="1:91" s="3" customFormat="1" ht="13.5" customHeight="1">
      <c r="A19" s="84" t="str">
        <f>'[1]стр.1'!A18</f>
        <v>№ 
п/п</v>
      </c>
      <c r="B19" s="85"/>
      <c r="C19" s="85"/>
      <c r="D19" s="85"/>
      <c r="E19" s="85"/>
      <c r="F19" s="86"/>
      <c r="G19" s="84" t="s">
        <v>157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84" t="s">
        <v>158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  <c r="AO19" s="84" t="s">
        <v>159</v>
      </c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/>
      <c r="BE19" s="84" t="s">
        <v>160</v>
      </c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93" t="s">
        <v>161</v>
      </c>
      <c r="BV19" s="94" t="s">
        <v>187</v>
      </c>
      <c r="BW19" s="85" t="s">
        <v>188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6"/>
    </row>
    <row r="20" spans="1:91" s="3" customFormat="1" ht="13.5" customHeight="1">
      <c r="A20" s="87"/>
      <c r="B20" s="88"/>
      <c r="C20" s="88"/>
      <c r="D20" s="88"/>
      <c r="E20" s="88"/>
      <c r="F20" s="89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87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9"/>
      <c r="AO20" s="8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9"/>
      <c r="BE20" s="87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93"/>
      <c r="BV20" s="95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9"/>
    </row>
    <row r="21" spans="1:91" s="3" customFormat="1" ht="66" customHeight="1">
      <c r="A21" s="90"/>
      <c r="B21" s="91"/>
      <c r="C21" s="91"/>
      <c r="D21" s="91"/>
      <c r="E21" s="91"/>
      <c r="F21" s="92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2"/>
      <c r="Y21" s="9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  <c r="AO21" s="90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2"/>
      <c r="BE21" s="90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3"/>
      <c r="BV21" s="96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2"/>
    </row>
    <row r="22" spans="1:91" s="4" customFormat="1" ht="22.5" customHeight="1">
      <c r="A22" s="70">
        <v>1</v>
      </c>
      <c r="B22" s="61"/>
      <c r="C22" s="61"/>
      <c r="D22" s="61"/>
      <c r="E22" s="61"/>
      <c r="F22" s="62"/>
      <c r="G22" s="70">
        <v>2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70">
        <v>3</v>
      </c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  <c r="AO22" s="70">
        <v>4</v>
      </c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2"/>
      <c r="BE22" s="70">
        <v>5</v>
      </c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31">
        <v>5</v>
      </c>
      <c r="BV22" s="31">
        <v>6</v>
      </c>
      <c r="BW22" s="61">
        <v>7</v>
      </c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2"/>
    </row>
    <row r="23" spans="1:91" s="4" customFormat="1" ht="25.5" customHeight="1">
      <c r="A23" s="82">
        <v>1</v>
      </c>
      <c r="B23" s="82"/>
      <c r="C23" s="82"/>
      <c r="D23" s="82"/>
      <c r="E23" s="82"/>
      <c r="F23" s="82"/>
      <c r="G23" s="83" t="s">
        <v>162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63" t="s">
        <v>163</v>
      </c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4">
        <v>448047.5</v>
      </c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6"/>
      <c r="BE23" s="45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7"/>
      <c r="BU23" s="72">
        <v>7860.83</v>
      </c>
      <c r="BV23" s="72">
        <f>AO23+BU23</f>
        <v>455908.33</v>
      </c>
      <c r="BW23" s="64">
        <f>BV23*12</f>
        <v>5470899.96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6"/>
    </row>
    <row r="24" spans="1:91" s="4" customFormat="1" ht="90.75" customHeight="1">
      <c r="A24" s="82"/>
      <c r="B24" s="82"/>
      <c r="C24" s="82"/>
      <c r="D24" s="82"/>
      <c r="E24" s="82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7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50"/>
      <c r="BU24" s="73"/>
      <c r="BV24" s="73"/>
      <c r="BW24" s="67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9"/>
    </row>
    <row r="25" spans="1:91" s="4" customFormat="1" ht="22.5" customHeight="1">
      <c r="A25" s="79"/>
      <c r="B25" s="79"/>
      <c r="C25" s="79"/>
      <c r="D25" s="79"/>
      <c r="E25" s="79"/>
      <c r="F25" s="79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32"/>
      <c r="BV25" s="3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</row>
    <row r="26" spans="1:91" s="4" customFormat="1" ht="22.5" customHeight="1">
      <c r="A26" s="79"/>
      <c r="B26" s="79"/>
      <c r="C26" s="79"/>
      <c r="D26" s="79"/>
      <c r="E26" s="79"/>
      <c r="F26" s="7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32"/>
      <c r="BV26" s="32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</row>
    <row r="27" spans="1:91" s="5" customFormat="1" ht="22.5" customHeight="1">
      <c r="A27" s="79"/>
      <c r="B27" s="79"/>
      <c r="C27" s="79"/>
      <c r="D27" s="79"/>
      <c r="E27" s="79"/>
      <c r="F27" s="79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33"/>
      <c r="BV27" s="33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</row>
    <row r="28" spans="1:91" s="5" customFormat="1" ht="18.75" customHeight="1">
      <c r="A28" s="79"/>
      <c r="B28" s="79"/>
      <c r="C28" s="79"/>
      <c r="D28" s="79"/>
      <c r="E28" s="79"/>
      <c r="F28" s="79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33"/>
      <c r="BV28" s="33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</row>
    <row r="29" spans="1:91" s="5" customFormat="1" ht="20.25" customHeight="1">
      <c r="A29" s="80"/>
      <c r="B29" s="80"/>
      <c r="C29" s="80"/>
      <c r="D29" s="80"/>
      <c r="E29" s="80"/>
      <c r="F29" s="8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33"/>
      <c r="BV29" s="33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</row>
    <row r="30" spans="1:91" s="5" customFormat="1" ht="20.25" customHeight="1">
      <c r="A30" s="80"/>
      <c r="B30" s="80"/>
      <c r="C30" s="80"/>
      <c r="D30" s="80"/>
      <c r="E30" s="80"/>
      <c r="F30" s="8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33"/>
      <c r="BV30" s="33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</row>
    <row r="31" spans="1:91" s="5" customFormat="1" ht="19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33"/>
      <c r="BV31" s="33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</row>
    <row r="32" spans="1:9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2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35"/>
      <c r="BV33" s="35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</row>
    <row r="34" spans="1:91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35"/>
      <c r="BV34" s="35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</row>
    <row r="35" spans="1:91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35"/>
      <c r="BV35" s="35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</row>
    <row r="36" spans="1:91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36"/>
      <c r="BV36" s="36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</row>
    <row r="37" spans="1:91" ht="12.75" customHeight="1">
      <c r="A37" s="56"/>
      <c r="B37" s="56"/>
      <c r="C37" s="56"/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37"/>
      <c r="BV37" s="37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</row>
    <row r="38" spans="1:91" ht="12.75">
      <c r="A38" s="56"/>
      <c r="B38" s="56"/>
      <c r="C38" s="56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37"/>
      <c r="BV38" s="37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</row>
    <row r="39" spans="1:91" ht="1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38"/>
      <c r="BV39" s="38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</row>
    <row r="40" spans="1:91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</row>
    <row r="41" spans="1:9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</row>
    <row r="42" spans="1:91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35"/>
      <c r="BV42" s="35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</row>
    <row r="43" spans="1:91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35"/>
      <c r="BV43" s="35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</row>
    <row r="44" spans="1:9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35"/>
      <c r="BV44" s="35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</row>
    <row r="45" spans="1:91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36"/>
      <c r="BV45" s="36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</row>
    <row r="46" spans="1:91" ht="12.75" customHeight="1">
      <c r="A46" s="56"/>
      <c r="B46" s="56"/>
      <c r="C46" s="56"/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36"/>
      <c r="BV46" s="36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</row>
    <row r="47" spans="1:91" ht="12.75">
      <c r="A47" s="56"/>
      <c r="B47" s="56"/>
      <c r="C47" s="56"/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36"/>
      <c r="BV47" s="36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</row>
    <row r="48" spans="1:91" ht="19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38"/>
      <c r="BV48" s="38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</row>
    <row r="49" spans="1:91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</row>
    <row r="50" spans="1:91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</row>
    <row r="51" spans="1:91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</sheetData>
  <sheetProtection/>
  <mergeCells count="105">
    <mergeCell ref="BU19:BU21"/>
    <mergeCell ref="BV19:BV21"/>
    <mergeCell ref="BW19:CM21"/>
    <mergeCell ref="BE19:BT21"/>
    <mergeCell ref="A25:F25"/>
    <mergeCell ref="G25:X25"/>
    <mergeCell ref="AO25:BD25"/>
    <mergeCell ref="AO19:BD21"/>
    <mergeCell ref="A19:F21"/>
    <mergeCell ref="G19:X21"/>
    <mergeCell ref="Y19:AN21"/>
    <mergeCell ref="BE27:BT27"/>
    <mergeCell ref="Y27:AN27"/>
    <mergeCell ref="Y26:AN26"/>
    <mergeCell ref="A23:F24"/>
    <mergeCell ref="G23:X24"/>
    <mergeCell ref="A22:F22"/>
    <mergeCell ref="G22:X22"/>
    <mergeCell ref="Y22:AN22"/>
    <mergeCell ref="BE25:BT25"/>
    <mergeCell ref="AO22:BD22"/>
    <mergeCell ref="A28:F28"/>
    <mergeCell ref="G28:X28"/>
    <mergeCell ref="Y28:AN28"/>
    <mergeCell ref="AO28:BD28"/>
    <mergeCell ref="BE28:BT28"/>
    <mergeCell ref="A26:F27"/>
    <mergeCell ref="G26:X27"/>
    <mergeCell ref="AO26:BD26"/>
    <mergeCell ref="BE26:BT26"/>
    <mergeCell ref="AO27:BD27"/>
    <mergeCell ref="A29:F30"/>
    <mergeCell ref="G29:X30"/>
    <mergeCell ref="Y29:AN29"/>
    <mergeCell ref="AO29:BD29"/>
    <mergeCell ref="BE29:BT29"/>
    <mergeCell ref="Y30:AN30"/>
    <mergeCell ref="AO30:BD30"/>
    <mergeCell ref="BE30:BT30"/>
    <mergeCell ref="BW33:CM35"/>
    <mergeCell ref="A36:F36"/>
    <mergeCell ref="G36:X36"/>
    <mergeCell ref="A31:X31"/>
    <mergeCell ref="Y31:AN31"/>
    <mergeCell ref="AO31:BD31"/>
    <mergeCell ref="BE31:BT31"/>
    <mergeCell ref="A8:CM8"/>
    <mergeCell ref="A9:CM10"/>
    <mergeCell ref="A11:CM11"/>
    <mergeCell ref="X13:CM13"/>
    <mergeCell ref="A17:CM17"/>
    <mergeCell ref="BV2:CM5"/>
    <mergeCell ref="BW22:CM22"/>
    <mergeCell ref="Y23:AN24"/>
    <mergeCell ref="AO23:BD24"/>
    <mergeCell ref="BW23:CM24"/>
    <mergeCell ref="BW25:CM25"/>
    <mergeCell ref="BW26:CM26"/>
    <mergeCell ref="BE22:BT22"/>
    <mergeCell ref="Y25:AN25"/>
    <mergeCell ref="BU23:BU24"/>
    <mergeCell ref="BV23:BV24"/>
    <mergeCell ref="BW27:CM27"/>
    <mergeCell ref="BW28:CM28"/>
    <mergeCell ref="BW29:CM29"/>
    <mergeCell ref="BW30:CM30"/>
    <mergeCell ref="BW31:CM31"/>
    <mergeCell ref="A33:F35"/>
    <mergeCell ref="G33:X35"/>
    <mergeCell ref="Y33:AN35"/>
    <mergeCell ref="AO33:BD35"/>
    <mergeCell ref="BE33:BT35"/>
    <mergeCell ref="A37:F38"/>
    <mergeCell ref="G37:X38"/>
    <mergeCell ref="Y37:AN38"/>
    <mergeCell ref="AO37:BD38"/>
    <mergeCell ref="BE37:BT38"/>
    <mergeCell ref="BW37:CM38"/>
    <mergeCell ref="AO42:BD44"/>
    <mergeCell ref="BE42:BT44"/>
    <mergeCell ref="BW42:CM44"/>
    <mergeCell ref="Y36:AN36"/>
    <mergeCell ref="AO36:BD36"/>
    <mergeCell ref="BE36:BT36"/>
    <mergeCell ref="BW36:CM36"/>
    <mergeCell ref="G46:AN47"/>
    <mergeCell ref="AO46:BD47"/>
    <mergeCell ref="BE46:BT47"/>
    <mergeCell ref="BW46:CM47"/>
    <mergeCell ref="A39:AN39"/>
    <mergeCell ref="AO39:BD39"/>
    <mergeCell ref="BE39:BT39"/>
    <mergeCell ref="BW39:CM39"/>
    <mergeCell ref="A42:F44"/>
    <mergeCell ref="G42:AN44"/>
    <mergeCell ref="A48:AN48"/>
    <mergeCell ref="AO48:BD48"/>
    <mergeCell ref="BE48:BT48"/>
    <mergeCell ref="BW48:CM48"/>
    <mergeCell ref="A45:F45"/>
    <mergeCell ref="G45:AN45"/>
    <mergeCell ref="AO45:BD45"/>
    <mergeCell ref="BE45:BT45"/>
    <mergeCell ref="BW45:CM45"/>
    <mergeCell ref="A46:F4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A181"/>
  <sheetViews>
    <sheetView view="pageBreakPreview" zoomScaleSheetLayoutView="100" zoomScalePageLayoutView="0" workbookViewId="0" topLeftCell="A133">
      <selection activeCell="BD170" sqref="BD170:BS170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87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41" s="6" customFormat="1" ht="14.25">
      <c r="A3" s="141" t="s">
        <v>11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</row>
    <row r="4" ht="10.5" customHeight="1"/>
    <row r="5" spans="1:123" s="3" customFormat="1" ht="55.5" customHeight="1">
      <c r="A5" s="157" t="s">
        <v>0</v>
      </c>
      <c r="B5" s="158"/>
      <c r="C5" s="158"/>
      <c r="D5" s="158"/>
      <c r="E5" s="158"/>
      <c r="F5" s="159"/>
      <c r="G5" s="157" t="s">
        <v>12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9"/>
      <c r="AE5" s="157" t="s">
        <v>13</v>
      </c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9"/>
      <c r="AZ5" s="157" t="s">
        <v>14</v>
      </c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9"/>
      <c r="BR5" s="152" t="s">
        <v>15</v>
      </c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4"/>
      <c r="DB5" s="157" t="s">
        <v>10</v>
      </c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9"/>
    </row>
    <row r="6" spans="1:123" s="4" customFormat="1" ht="12.75">
      <c r="A6" s="140">
        <v>1</v>
      </c>
      <c r="B6" s="140"/>
      <c r="C6" s="140"/>
      <c r="D6" s="140"/>
      <c r="E6" s="140"/>
      <c r="F6" s="140"/>
      <c r="G6" s="140">
        <v>2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>
        <v>3</v>
      </c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>
        <v>4</v>
      </c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37">
        <v>5</v>
      </c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9"/>
      <c r="DB6" s="140">
        <v>6</v>
      </c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</row>
    <row r="7" spans="1:123" s="5" customFormat="1" ht="24" customHeight="1">
      <c r="A7" s="106"/>
      <c r="B7" s="106"/>
      <c r="C7" s="106"/>
      <c r="D7" s="106"/>
      <c r="E7" s="106"/>
      <c r="F7" s="106"/>
      <c r="G7" s="174" t="s">
        <v>165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69">
        <v>1</v>
      </c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>
        <v>12</v>
      </c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22">
        <v>50</v>
      </c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4"/>
      <c r="DB7" s="169">
        <f>AE7*AZ7*BR7</f>
        <v>600</v>
      </c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</row>
    <row r="8" spans="1:123" s="5" customFormat="1" ht="15" customHeight="1">
      <c r="A8" s="106"/>
      <c r="B8" s="106"/>
      <c r="C8" s="106"/>
      <c r="D8" s="106"/>
      <c r="E8" s="106"/>
      <c r="F8" s="106"/>
      <c r="G8" s="171" t="s">
        <v>2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69" t="s">
        <v>3</v>
      </c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 t="s">
        <v>3</v>
      </c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  <c r="DB8" s="169">
        <f>SUM(DB7:DB7)</f>
        <v>600</v>
      </c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</row>
    <row r="10" spans="1:141" s="6" customFormat="1" ht="41.25" customHeight="1">
      <c r="A10" s="130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</row>
    <row r="11" ht="10.5" customHeight="1"/>
    <row r="12" spans="1:141" ht="20.25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8" t="s">
        <v>190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</row>
    <row r="13" spans="1:141" ht="18.75" customHeight="1">
      <c r="A13" s="99" t="s">
        <v>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 t="s">
        <v>191</v>
      </c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</row>
    <row r="14" ht="10.5" customHeight="1"/>
    <row r="15" spans="1:141" ht="55.5" customHeight="1">
      <c r="A15" s="157" t="s">
        <v>0</v>
      </c>
      <c r="B15" s="158"/>
      <c r="C15" s="158"/>
      <c r="D15" s="158"/>
      <c r="E15" s="158"/>
      <c r="F15" s="159"/>
      <c r="G15" s="157" t="s">
        <v>55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9"/>
      <c r="BW15" s="157" t="s">
        <v>18</v>
      </c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9"/>
      <c r="DW15" s="157" t="s">
        <v>17</v>
      </c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9"/>
    </row>
    <row r="16" spans="1:141" s="1" customFormat="1" ht="12.75">
      <c r="A16" s="140">
        <v>1</v>
      </c>
      <c r="B16" s="140"/>
      <c r="C16" s="140"/>
      <c r="D16" s="140"/>
      <c r="E16" s="140"/>
      <c r="F16" s="140"/>
      <c r="G16" s="140">
        <v>2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>
        <v>3</v>
      </c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>
        <v>4</v>
      </c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</row>
    <row r="17" spans="1:141" ht="15" customHeight="1">
      <c r="A17" s="106" t="s">
        <v>19</v>
      </c>
      <c r="B17" s="106"/>
      <c r="C17" s="106"/>
      <c r="D17" s="106"/>
      <c r="E17" s="106"/>
      <c r="F17" s="106"/>
      <c r="G17" s="41"/>
      <c r="H17" s="120" t="s">
        <v>30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1"/>
      <c r="BW17" s="169" t="s">
        <v>3</v>
      </c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</row>
    <row r="18" spans="1:141" s="1" customFormat="1" ht="12.75">
      <c r="A18" s="197" t="s">
        <v>20</v>
      </c>
      <c r="B18" s="198"/>
      <c r="C18" s="198"/>
      <c r="D18" s="198"/>
      <c r="E18" s="198"/>
      <c r="F18" s="199"/>
      <c r="G18" s="43"/>
      <c r="H18" s="203" t="s">
        <v>1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4"/>
      <c r="BW18" s="189">
        <v>5470900</v>
      </c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1"/>
      <c r="DW18" s="189">
        <f>BW18*0.22</f>
        <v>1203598</v>
      </c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1"/>
    </row>
    <row r="19" spans="1:141" s="1" customFormat="1" ht="12.75">
      <c r="A19" s="200"/>
      <c r="B19" s="201"/>
      <c r="C19" s="201"/>
      <c r="D19" s="201"/>
      <c r="E19" s="201"/>
      <c r="F19" s="202"/>
      <c r="G19" s="44"/>
      <c r="H19" s="195" t="s">
        <v>31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6"/>
      <c r="BW19" s="192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4"/>
      <c r="DW19" s="192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4"/>
    </row>
    <row r="20" spans="1:141" s="1" customFormat="1" ht="13.5" customHeight="1">
      <c r="A20" s="106" t="s">
        <v>21</v>
      </c>
      <c r="B20" s="106"/>
      <c r="C20" s="106"/>
      <c r="D20" s="106"/>
      <c r="E20" s="106"/>
      <c r="F20" s="106"/>
      <c r="G20" s="41"/>
      <c r="H20" s="185" t="s">
        <v>32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6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</row>
    <row r="21" spans="1:141" s="1" customFormat="1" ht="26.25" customHeight="1">
      <c r="A21" s="106" t="s">
        <v>22</v>
      </c>
      <c r="B21" s="106"/>
      <c r="C21" s="106"/>
      <c r="D21" s="106"/>
      <c r="E21" s="106"/>
      <c r="F21" s="106"/>
      <c r="G21" s="41"/>
      <c r="H21" s="185" t="s">
        <v>33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6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</row>
    <row r="22" spans="1:141" s="1" customFormat="1" ht="26.25" customHeight="1">
      <c r="A22" s="106" t="s">
        <v>23</v>
      </c>
      <c r="B22" s="106"/>
      <c r="C22" s="106"/>
      <c r="D22" s="106"/>
      <c r="E22" s="106"/>
      <c r="F22" s="106"/>
      <c r="G22" s="41"/>
      <c r="H22" s="120" t="s">
        <v>34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1"/>
      <c r="BW22" s="169" t="s">
        <v>3</v>
      </c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</row>
    <row r="23" spans="1:141" s="1" customFormat="1" ht="12.75">
      <c r="A23" s="197" t="s">
        <v>24</v>
      </c>
      <c r="B23" s="198"/>
      <c r="C23" s="198"/>
      <c r="D23" s="198"/>
      <c r="E23" s="198"/>
      <c r="F23" s="199"/>
      <c r="G23" s="43"/>
      <c r="H23" s="203" t="s">
        <v>1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4"/>
      <c r="BW23" s="189">
        <v>5470900</v>
      </c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1"/>
      <c r="DW23" s="189">
        <f>BW23*0.029</f>
        <v>158656.1</v>
      </c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1"/>
    </row>
    <row r="24" spans="1:141" s="1" customFormat="1" ht="25.5" customHeight="1">
      <c r="A24" s="200"/>
      <c r="B24" s="201"/>
      <c r="C24" s="201"/>
      <c r="D24" s="201"/>
      <c r="E24" s="201"/>
      <c r="F24" s="202"/>
      <c r="G24" s="44"/>
      <c r="H24" s="195" t="s">
        <v>35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6"/>
      <c r="BW24" s="192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4"/>
      <c r="DW24" s="192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4"/>
    </row>
    <row r="25" spans="1:141" s="1" customFormat="1" ht="26.25" customHeight="1">
      <c r="A25" s="106" t="s">
        <v>25</v>
      </c>
      <c r="B25" s="106"/>
      <c r="C25" s="106"/>
      <c r="D25" s="106"/>
      <c r="E25" s="106"/>
      <c r="F25" s="106"/>
      <c r="G25" s="41"/>
      <c r="H25" s="185" t="s">
        <v>36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6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</row>
    <row r="26" spans="1:141" s="1" customFormat="1" ht="27" customHeight="1">
      <c r="A26" s="106" t="s">
        <v>26</v>
      </c>
      <c r="B26" s="106"/>
      <c r="C26" s="106"/>
      <c r="D26" s="106"/>
      <c r="E26" s="106"/>
      <c r="F26" s="106"/>
      <c r="G26" s="41"/>
      <c r="H26" s="185" t="s">
        <v>37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6"/>
      <c r="BW26" s="170">
        <v>5470900</v>
      </c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>
        <f>BW26*0.002</f>
        <v>10941.800000000001</v>
      </c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</row>
    <row r="27" spans="1:141" s="1" customFormat="1" ht="27" customHeight="1">
      <c r="A27" s="106" t="s">
        <v>27</v>
      </c>
      <c r="B27" s="106"/>
      <c r="C27" s="106"/>
      <c r="D27" s="106"/>
      <c r="E27" s="106"/>
      <c r="F27" s="106"/>
      <c r="G27" s="41"/>
      <c r="H27" s="185" t="s">
        <v>38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6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</row>
    <row r="28" spans="1:141" s="1" customFormat="1" ht="27" customHeight="1">
      <c r="A28" s="106" t="s">
        <v>28</v>
      </c>
      <c r="B28" s="106"/>
      <c r="C28" s="106"/>
      <c r="D28" s="106"/>
      <c r="E28" s="106"/>
      <c r="F28" s="106"/>
      <c r="G28" s="41"/>
      <c r="H28" s="185" t="s">
        <v>38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6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</row>
    <row r="29" spans="1:141" s="1" customFormat="1" ht="26.25" customHeight="1">
      <c r="A29" s="106" t="s">
        <v>29</v>
      </c>
      <c r="B29" s="106"/>
      <c r="C29" s="106"/>
      <c r="D29" s="106"/>
      <c r="E29" s="106"/>
      <c r="F29" s="106"/>
      <c r="G29" s="41"/>
      <c r="H29" s="120" t="s">
        <v>39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1"/>
      <c r="BW29" s="170">
        <v>5470900</v>
      </c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>
        <f>BW29*0.051</f>
        <v>279015.89999999997</v>
      </c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</row>
    <row r="30" spans="1:141" s="1" customFormat="1" ht="13.5" customHeight="1">
      <c r="A30" s="106"/>
      <c r="B30" s="106"/>
      <c r="C30" s="106"/>
      <c r="D30" s="106"/>
      <c r="E30" s="106"/>
      <c r="F30" s="106"/>
      <c r="G30" s="177" t="s">
        <v>2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2"/>
      <c r="BW30" s="169" t="s">
        <v>3</v>
      </c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73">
        <f>SUM(DW18:DW29)</f>
        <v>1652211.8</v>
      </c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</row>
    <row r="31" ht="3" customHeight="1"/>
    <row r="32" spans="1:141" s="9" customFormat="1" ht="48" customHeight="1">
      <c r="A32" s="187" t="s">
        <v>56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</row>
    <row r="34" spans="1:141" s="6" customFormat="1" ht="14.25">
      <c r="A34" s="141" t="s">
        <v>40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</row>
    <row r="35" ht="6" customHeight="1"/>
    <row r="36" spans="1:141" s="6" customFormat="1" ht="14.25">
      <c r="A36" s="15" t="s">
        <v>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5" t="s">
        <v>64</v>
      </c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</row>
    <row r="37" spans="1:141" s="6" customFormat="1" ht="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1:141" s="6" customFormat="1" ht="14.25">
      <c r="A38" s="99" t="s">
        <v>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56" t="s">
        <v>135</v>
      </c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</row>
    <row r="39" spans="1:141" s="6" customFormat="1" ht="14.25">
      <c r="A39" s="14" t="s">
        <v>136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</row>
    <row r="40" ht="10.5" customHeight="1"/>
    <row r="41" spans="1:141" s="3" customFormat="1" ht="72" customHeight="1">
      <c r="A41" s="157" t="s">
        <v>0</v>
      </c>
      <c r="B41" s="158"/>
      <c r="C41" s="158"/>
      <c r="D41" s="158"/>
      <c r="E41" s="158"/>
      <c r="F41" s="158"/>
      <c r="G41" s="159"/>
      <c r="H41" s="157" t="s">
        <v>41</v>
      </c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9"/>
      <c r="BD41" s="152" t="s">
        <v>65</v>
      </c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4"/>
      <c r="BT41" s="152" t="s">
        <v>66</v>
      </c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4"/>
      <c r="DB41" s="152" t="s">
        <v>117</v>
      </c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4"/>
      <c r="DT41" s="157" t="s">
        <v>116</v>
      </c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9"/>
    </row>
    <row r="42" spans="1:141" s="4" customFormat="1" ht="12.75">
      <c r="A42" s="140">
        <v>1</v>
      </c>
      <c r="B42" s="140"/>
      <c r="C42" s="140"/>
      <c r="D42" s="140"/>
      <c r="E42" s="140"/>
      <c r="F42" s="140"/>
      <c r="G42" s="140"/>
      <c r="H42" s="140">
        <v>2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37">
        <v>3</v>
      </c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137">
        <v>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9"/>
      <c r="DB42" s="137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9"/>
      <c r="DT42" s="140">
        <v>5</v>
      </c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</row>
    <row r="43" spans="1:141" s="5" customFormat="1" ht="28.5" customHeight="1">
      <c r="A43" s="106" t="s">
        <v>19</v>
      </c>
      <c r="B43" s="106"/>
      <c r="C43" s="106"/>
      <c r="D43" s="106"/>
      <c r="E43" s="106"/>
      <c r="F43" s="106"/>
      <c r="G43" s="106"/>
      <c r="H43" s="174" t="s">
        <v>67</v>
      </c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22">
        <v>1</v>
      </c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22">
        <v>16059.75</v>
      </c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4"/>
      <c r="DB43" s="206">
        <v>0</v>
      </c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8"/>
      <c r="DT43" s="170">
        <f>BD43*BT43</f>
        <v>16059.75</v>
      </c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</row>
    <row r="44" spans="1:141" s="5" customFormat="1" ht="15" customHeight="1">
      <c r="A44" s="106"/>
      <c r="B44" s="106"/>
      <c r="C44" s="106"/>
      <c r="D44" s="106"/>
      <c r="E44" s="106"/>
      <c r="F44" s="106"/>
      <c r="G44" s="106"/>
      <c r="H44" s="171" t="s">
        <v>2</v>
      </c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2"/>
      <c r="BD44" s="122" t="s">
        <v>3</v>
      </c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4"/>
      <c r="BT44" s="122" t="s">
        <v>3</v>
      </c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4"/>
      <c r="DB44" s="206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8"/>
      <c r="DT44" s="173">
        <f>SUM(DT43:DT43)</f>
        <v>16059.75</v>
      </c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</row>
    <row r="45" s="1" customFormat="1" ht="12" customHeight="1"/>
    <row r="46" s="1" customFormat="1" ht="12" customHeight="1"/>
    <row r="47" spans="1:141" s="6" customFormat="1" ht="14.25">
      <c r="A47" s="141" t="s">
        <v>42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</row>
    <row r="48" spans="1:141" s="6" customFormat="1" ht="14.25">
      <c r="A48" s="141" t="s">
        <v>71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</row>
    <row r="49" ht="6" customHeight="1"/>
    <row r="50" spans="1:141" s="6" customFormat="1" ht="14.25">
      <c r="A50" s="15" t="s">
        <v>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5" t="s">
        <v>68</v>
      </c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</row>
    <row r="51" spans="1:141" s="6" customFormat="1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</row>
    <row r="52" spans="1:141" s="6" customFormat="1" ht="14.25">
      <c r="A52" s="99" t="s">
        <v>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56" t="s">
        <v>58</v>
      </c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</row>
    <row r="53" spans="1:141" s="6" customFormat="1" ht="14.25">
      <c r="A53" s="14" t="s">
        <v>61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</row>
    <row r="54" spans="1:141" s="3" customFormat="1" ht="55.5" customHeight="1">
      <c r="A54" s="157" t="s">
        <v>0</v>
      </c>
      <c r="B54" s="158"/>
      <c r="C54" s="158"/>
      <c r="D54" s="158"/>
      <c r="E54" s="158"/>
      <c r="F54" s="158"/>
      <c r="G54" s="159"/>
      <c r="H54" s="157" t="s">
        <v>9</v>
      </c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9"/>
      <c r="BD54" s="152" t="s">
        <v>43</v>
      </c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4"/>
      <c r="BT54" s="152" t="s">
        <v>44</v>
      </c>
      <c r="BU54" s="153"/>
      <c r="BV54" s="153"/>
      <c r="BW54" s="153"/>
      <c r="BX54" s="153"/>
      <c r="BY54" s="153"/>
      <c r="BZ54" s="153"/>
      <c r="CA54" s="153"/>
      <c r="CB54" s="153"/>
      <c r="CC54" s="153"/>
      <c r="CD54" s="154"/>
      <c r="CE54" s="157" t="s">
        <v>115</v>
      </c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9"/>
    </row>
    <row r="55" spans="1:141" s="4" customFormat="1" ht="12.75">
      <c r="A55" s="140">
        <v>1</v>
      </c>
      <c r="B55" s="140"/>
      <c r="C55" s="140"/>
      <c r="D55" s="140"/>
      <c r="E55" s="140"/>
      <c r="F55" s="140"/>
      <c r="G55" s="140"/>
      <c r="H55" s="140">
        <v>2</v>
      </c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37">
        <v>3</v>
      </c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9"/>
      <c r="BT55" s="137">
        <v>4</v>
      </c>
      <c r="BU55" s="138"/>
      <c r="BV55" s="138"/>
      <c r="BW55" s="138"/>
      <c r="BX55" s="138"/>
      <c r="BY55" s="138"/>
      <c r="BZ55" s="138"/>
      <c r="CA55" s="138"/>
      <c r="CB55" s="138"/>
      <c r="CC55" s="138"/>
      <c r="CD55" s="139"/>
      <c r="CE55" s="140">
        <v>5</v>
      </c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</row>
    <row r="56" spans="1:141" s="5" customFormat="1" ht="15" customHeight="1">
      <c r="A56" s="106" t="s">
        <v>19</v>
      </c>
      <c r="B56" s="106"/>
      <c r="C56" s="106"/>
      <c r="D56" s="106"/>
      <c r="E56" s="106"/>
      <c r="F56" s="106"/>
      <c r="G56" s="106"/>
      <c r="H56" s="174" t="s">
        <v>69</v>
      </c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34">
        <v>5000000</v>
      </c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6"/>
      <c r="BT56" s="122">
        <v>2.2</v>
      </c>
      <c r="BU56" s="123"/>
      <c r="BV56" s="123"/>
      <c r="BW56" s="123"/>
      <c r="BX56" s="123"/>
      <c r="BY56" s="123"/>
      <c r="BZ56" s="123"/>
      <c r="CA56" s="123"/>
      <c r="CB56" s="123"/>
      <c r="CC56" s="123"/>
      <c r="CD56" s="124"/>
      <c r="CE56" s="170">
        <f>BD56*BT56/100</f>
        <v>110000</v>
      </c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</row>
    <row r="57" spans="1:141" s="5" customFormat="1" ht="15" customHeight="1">
      <c r="A57" s="106"/>
      <c r="B57" s="106"/>
      <c r="C57" s="106"/>
      <c r="D57" s="106"/>
      <c r="E57" s="106"/>
      <c r="F57" s="106"/>
      <c r="G57" s="106"/>
      <c r="H57" s="171" t="s">
        <v>2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2"/>
      <c r="BD57" s="122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4"/>
      <c r="BT57" s="122" t="s">
        <v>3</v>
      </c>
      <c r="BU57" s="123"/>
      <c r="BV57" s="123"/>
      <c r="BW57" s="123"/>
      <c r="BX57" s="123"/>
      <c r="BY57" s="123"/>
      <c r="BZ57" s="123"/>
      <c r="CA57" s="123"/>
      <c r="CB57" s="123"/>
      <c r="CC57" s="123"/>
      <c r="CD57" s="124"/>
      <c r="CE57" s="173">
        <f>SUM(CE56:CE56)</f>
        <v>110000</v>
      </c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</row>
    <row r="59" spans="1:141" s="6" customFormat="1" ht="14.25">
      <c r="A59" s="141" t="s">
        <v>72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</row>
    <row r="60" ht="6" customHeight="1"/>
    <row r="61" spans="1:141" s="6" customFormat="1" ht="14.25">
      <c r="A61" s="15" t="s">
        <v>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5" t="s">
        <v>70</v>
      </c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</row>
    <row r="62" spans="1:141" s="6" customFormat="1" ht="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</row>
    <row r="63" spans="1:141" s="6" customFormat="1" ht="14.25">
      <c r="A63" s="99" t="s">
        <v>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56" t="s">
        <v>58</v>
      </c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</row>
    <row r="64" spans="1:141" s="6" customFormat="1" ht="14.25">
      <c r="A64" s="14" t="s">
        <v>61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</row>
    <row r="65" spans="1:78" s="3" customFormat="1" ht="55.5" customHeight="1">
      <c r="A65" s="157" t="s">
        <v>0</v>
      </c>
      <c r="B65" s="158"/>
      <c r="C65" s="158"/>
      <c r="D65" s="158"/>
      <c r="E65" s="158"/>
      <c r="F65" s="158"/>
      <c r="G65" s="159"/>
      <c r="H65" s="157" t="s">
        <v>9</v>
      </c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9"/>
      <c r="BD65" s="157" t="s">
        <v>114</v>
      </c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9"/>
    </row>
    <row r="66" spans="1:78" s="4" customFormat="1" ht="12.75">
      <c r="A66" s="140">
        <v>1</v>
      </c>
      <c r="B66" s="140"/>
      <c r="C66" s="140"/>
      <c r="D66" s="140"/>
      <c r="E66" s="140"/>
      <c r="F66" s="140"/>
      <c r="G66" s="140"/>
      <c r="H66" s="140">
        <v>2</v>
      </c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>
        <v>3</v>
      </c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</row>
    <row r="67" spans="1:78" s="5" customFormat="1" ht="15" customHeight="1">
      <c r="A67" s="106" t="s">
        <v>19</v>
      </c>
      <c r="B67" s="106"/>
      <c r="C67" s="106"/>
      <c r="D67" s="106"/>
      <c r="E67" s="106"/>
      <c r="F67" s="106"/>
      <c r="G67" s="106"/>
      <c r="H67" s="174" t="s">
        <v>73</v>
      </c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0">
        <v>5400</v>
      </c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</row>
    <row r="68" spans="1:78" s="5" customFormat="1" ht="15" customHeight="1">
      <c r="A68" s="106"/>
      <c r="B68" s="106"/>
      <c r="C68" s="106"/>
      <c r="D68" s="106"/>
      <c r="E68" s="106"/>
      <c r="F68" s="106"/>
      <c r="G68" s="106"/>
      <c r="H68" s="171" t="s">
        <v>2</v>
      </c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2"/>
      <c r="BD68" s="173">
        <f>SUM(BD67:BD67)</f>
        <v>5400</v>
      </c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</row>
    <row r="69" spans="1:78" s="5" customFormat="1" ht="15" customHeight="1">
      <c r="A69" s="17"/>
      <c r="B69" s="17"/>
      <c r="C69" s="17"/>
      <c r="D69" s="17"/>
      <c r="E69" s="17"/>
      <c r="F69" s="17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9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</row>
    <row r="70" spans="1:141" s="6" customFormat="1" ht="14.25">
      <c r="A70" s="141" t="s">
        <v>74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</row>
    <row r="71" ht="6" customHeight="1"/>
    <row r="72" spans="1:141" s="6" customFormat="1" ht="14.25">
      <c r="A72" s="15" t="s">
        <v>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5" t="s">
        <v>75</v>
      </c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</row>
    <row r="73" spans="1:141" s="6" customFormat="1" ht="6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</row>
    <row r="74" spans="1:141" s="6" customFormat="1" ht="14.25">
      <c r="A74" s="99" t="s">
        <v>5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56" t="s">
        <v>58</v>
      </c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</row>
    <row r="75" spans="1:141" s="6" customFormat="1" ht="14.25">
      <c r="A75" s="14" t="s">
        <v>61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</row>
    <row r="76" spans="1:141" s="3" customFormat="1" ht="55.5" customHeight="1">
      <c r="A76" s="157" t="s">
        <v>0</v>
      </c>
      <c r="B76" s="158"/>
      <c r="C76" s="158"/>
      <c r="D76" s="158"/>
      <c r="E76" s="158"/>
      <c r="F76" s="158"/>
      <c r="G76" s="159"/>
      <c r="H76" s="157" t="s">
        <v>9</v>
      </c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9"/>
      <c r="BD76" s="152" t="s">
        <v>76</v>
      </c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4"/>
      <c r="BT76" s="152"/>
      <c r="BU76" s="153"/>
      <c r="BV76" s="153"/>
      <c r="BW76" s="153"/>
      <c r="BX76" s="153"/>
      <c r="BY76" s="153"/>
      <c r="BZ76" s="153"/>
      <c r="CA76" s="153"/>
      <c r="CB76" s="153"/>
      <c r="CC76" s="153"/>
      <c r="CD76" s="154"/>
      <c r="CE76" s="157" t="s">
        <v>113</v>
      </c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9"/>
    </row>
    <row r="77" spans="1:141" s="4" customFormat="1" ht="12.75">
      <c r="A77" s="140">
        <v>1</v>
      </c>
      <c r="B77" s="140"/>
      <c r="C77" s="140"/>
      <c r="D77" s="140"/>
      <c r="E77" s="140"/>
      <c r="F77" s="140"/>
      <c r="G77" s="140"/>
      <c r="H77" s="140">
        <v>2</v>
      </c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37">
        <v>3</v>
      </c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9"/>
      <c r="BT77" s="137">
        <v>4</v>
      </c>
      <c r="BU77" s="138"/>
      <c r="BV77" s="138"/>
      <c r="BW77" s="138"/>
      <c r="BX77" s="138"/>
      <c r="BY77" s="138"/>
      <c r="BZ77" s="138"/>
      <c r="CA77" s="138"/>
      <c r="CB77" s="138"/>
      <c r="CC77" s="138"/>
      <c r="CD77" s="139"/>
      <c r="CE77" s="140">
        <v>5</v>
      </c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</row>
    <row r="78" spans="1:141" s="5" customFormat="1" ht="15" customHeight="1">
      <c r="A78" s="106" t="s">
        <v>19</v>
      </c>
      <c r="B78" s="106"/>
      <c r="C78" s="106"/>
      <c r="D78" s="106"/>
      <c r="E78" s="106"/>
      <c r="F78" s="106"/>
      <c r="G78" s="106"/>
      <c r="H78" s="174" t="s">
        <v>166</v>
      </c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34">
        <v>1</v>
      </c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22"/>
      <c r="BU78" s="123"/>
      <c r="BV78" s="123"/>
      <c r="BW78" s="123"/>
      <c r="BX78" s="123"/>
      <c r="BY78" s="123"/>
      <c r="BZ78" s="123"/>
      <c r="CA78" s="123"/>
      <c r="CB78" s="123"/>
      <c r="CC78" s="123"/>
      <c r="CD78" s="124"/>
      <c r="CE78" s="170">
        <v>2000</v>
      </c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</row>
    <row r="79" spans="1:141" s="5" customFormat="1" ht="15" customHeight="1">
      <c r="A79" s="106"/>
      <c r="B79" s="106"/>
      <c r="C79" s="106"/>
      <c r="D79" s="106"/>
      <c r="E79" s="106"/>
      <c r="F79" s="106"/>
      <c r="G79" s="106"/>
      <c r="H79" s="171" t="s">
        <v>2</v>
      </c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2"/>
      <c r="BD79" s="122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4"/>
      <c r="BT79" s="122" t="s">
        <v>3</v>
      </c>
      <c r="BU79" s="123"/>
      <c r="BV79" s="123"/>
      <c r="BW79" s="123"/>
      <c r="BX79" s="123"/>
      <c r="BY79" s="123"/>
      <c r="BZ79" s="123"/>
      <c r="CA79" s="123"/>
      <c r="CB79" s="123"/>
      <c r="CC79" s="123"/>
      <c r="CD79" s="124"/>
      <c r="CE79" s="173">
        <f>SUM(CE78:CE78)</f>
        <v>2000</v>
      </c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</row>
    <row r="81" spans="1:141" s="6" customFormat="1" ht="14.25">
      <c r="A81" s="141" t="s">
        <v>167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</row>
    <row r="82" ht="6" customHeight="1"/>
    <row r="83" spans="1:141" s="6" customFormat="1" ht="14.25">
      <c r="A83" s="11" t="s">
        <v>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21" t="s">
        <v>57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</row>
    <row r="84" spans="1:141" s="6" customFormat="1" ht="6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</row>
    <row r="85" spans="1:141" s="6" customFormat="1" ht="14.25">
      <c r="A85" s="101" t="s">
        <v>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2" t="s">
        <v>58</v>
      </c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</row>
    <row r="86" ht="10.5" customHeight="1">
      <c r="A86" s="11" t="s">
        <v>61</v>
      </c>
    </row>
    <row r="87" spans="1:141" s="6" customFormat="1" ht="14.25">
      <c r="A87" s="141" t="s">
        <v>168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</row>
    <row r="88" ht="10.5" customHeight="1"/>
    <row r="89" spans="1:157" s="3" customFormat="1" ht="66.75" customHeight="1">
      <c r="A89" s="145" t="s">
        <v>0</v>
      </c>
      <c r="B89" s="146"/>
      <c r="C89" s="146"/>
      <c r="D89" s="146"/>
      <c r="E89" s="146"/>
      <c r="F89" s="146"/>
      <c r="G89" s="147"/>
      <c r="H89" s="145" t="s">
        <v>9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7"/>
      <c r="AP89" s="145" t="s">
        <v>46</v>
      </c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7"/>
      <c r="BF89" s="145" t="s">
        <v>47</v>
      </c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7"/>
      <c r="BV89" s="145" t="s">
        <v>48</v>
      </c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7"/>
      <c r="DV89" s="145" t="s">
        <v>111</v>
      </c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7"/>
      <c r="EL89" s="145" t="s">
        <v>112</v>
      </c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7"/>
    </row>
    <row r="90" spans="1:157" s="4" customFormat="1" ht="12.75">
      <c r="A90" s="175">
        <v>1</v>
      </c>
      <c r="B90" s="175"/>
      <c r="C90" s="175"/>
      <c r="D90" s="175"/>
      <c r="E90" s="175"/>
      <c r="F90" s="175"/>
      <c r="G90" s="175"/>
      <c r="H90" s="175">
        <v>2</v>
      </c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>
        <v>3</v>
      </c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82">
        <v>4</v>
      </c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4"/>
      <c r="BV90" s="175">
        <v>5</v>
      </c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45">
        <v>6</v>
      </c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7"/>
      <c r="EL90" s="175">
        <v>7</v>
      </c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</row>
    <row r="91" spans="1:157" s="5" customFormat="1" ht="14.25" customHeight="1">
      <c r="A91" s="106" t="s">
        <v>19</v>
      </c>
      <c r="B91" s="106"/>
      <c r="C91" s="106"/>
      <c r="D91" s="106"/>
      <c r="E91" s="106"/>
      <c r="F91" s="106"/>
      <c r="G91" s="106"/>
      <c r="H91" s="174" t="s">
        <v>137</v>
      </c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69">
        <v>1</v>
      </c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22">
        <v>12</v>
      </c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4"/>
      <c r="BV91" s="169">
        <v>733.33</v>
      </c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52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4"/>
      <c r="EL91" s="170">
        <f>AP91*BF91*BV91</f>
        <v>8799.960000000001</v>
      </c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</row>
    <row r="92" spans="1:157" s="5" customFormat="1" ht="25.5" customHeight="1" hidden="1">
      <c r="A92" s="106" t="s">
        <v>23</v>
      </c>
      <c r="B92" s="106"/>
      <c r="C92" s="106"/>
      <c r="D92" s="106"/>
      <c r="E92" s="106"/>
      <c r="F92" s="106"/>
      <c r="G92" s="106"/>
      <c r="H92" s="174" t="s">
        <v>59</v>
      </c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22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4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52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4"/>
      <c r="EL92" s="170">
        <f>AP92*BF92*BV92</f>
        <v>0</v>
      </c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</row>
    <row r="93" spans="1:157" s="5" customFormat="1" ht="25.5" customHeight="1">
      <c r="A93" s="106" t="s">
        <v>23</v>
      </c>
      <c r="B93" s="106"/>
      <c r="C93" s="106"/>
      <c r="D93" s="106"/>
      <c r="E93" s="106"/>
      <c r="F93" s="106"/>
      <c r="G93" s="106"/>
      <c r="H93" s="174" t="s">
        <v>63</v>
      </c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69">
        <v>1</v>
      </c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22">
        <v>12</v>
      </c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4"/>
      <c r="BV93" s="169">
        <v>2233.33</v>
      </c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52">
        <f>AP93*BF93*BV93</f>
        <v>26799.96</v>
      </c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4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</row>
    <row r="94" spans="1:157" s="5" customFormat="1" ht="15" customHeight="1">
      <c r="A94" s="106"/>
      <c r="B94" s="106"/>
      <c r="C94" s="106"/>
      <c r="D94" s="106"/>
      <c r="E94" s="106"/>
      <c r="F94" s="106"/>
      <c r="G94" s="106"/>
      <c r="H94" s="179" t="s">
        <v>45</v>
      </c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1"/>
      <c r="AP94" s="169" t="s">
        <v>3</v>
      </c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22" t="s">
        <v>3</v>
      </c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4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52">
        <f>SUM(DV93)</f>
        <v>26799.96</v>
      </c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4"/>
      <c r="EL94" s="178">
        <f>SUM(EL91:EL93)</f>
        <v>8799.960000000001</v>
      </c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4"/>
    </row>
    <row r="95" spans="1:141" s="5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12" customHeight="1">
      <c r="A96" s="141" t="s">
        <v>169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</row>
    <row r="97" spans="1:141" s="6" customFormat="1" ht="14.25">
      <c r="A97" s="11" t="s">
        <v>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21" t="s">
        <v>57</v>
      </c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</row>
    <row r="98" spans="1:141" s="6" customFormat="1" ht="6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</row>
    <row r="99" spans="1:141" s="6" customFormat="1" ht="14.25">
      <c r="A99" s="101" t="s">
        <v>5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2" t="s">
        <v>58</v>
      </c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</row>
    <row r="100" spans="1:141" s="6" customFormat="1" ht="15">
      <c r="A100" s="11" t="s">
        <v>61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</row>
    <row r="101" spans="1:141" ht="48.75" customHeight="1">
      <c r="A101" s="152" t="s">
        <v>0</v>
      </c>
      <c r="B101" s="153"/>
      <c r="C101" s="153"/>
      <c r="D101" s="153"/>
      <c r="E101" s="153"/>
      <c r="F101" s="153"/>
      <c r="G101" s="154"/>
      <c r="H101" s="152" t="s">
        <v>41</v>
      </c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4"/>
      <c r="AP101" s="152" t="s">
        <v>49</v>
      </c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4"/>
      <c r="BF101" s="152" t="s">
        <v>50</v>
      </c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4"/>
      <c r="BV101" s="152" t="s">
        <v>51</v>
      </c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4"/>
      <c r="DV101" s="145" t="s">
        <v>110</v>
      </c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46"/>
      <c r="EK101" s="147"/>
    </row>
    <row r="102" spans="1:141" s="3" customFormat="1" ht="17.25" customHeight="1">
      <c r="A102" s="140">
        <v>1</v>
      </c>
      <c r="B102" s="140"/>
      <c r="C102" s="140"/>
      <c r="D102" s="140"/>
      <c r="E102" s="140"/>
      <c r="F102" s="140"/>
      <c r="G102" s="140"/>
      <c r="H102" s="140">
        <v>2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>
        <v>4</v>
      </c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37">
        <v>5</v>
      </c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9"/>
      <c r="BV102" s="140">
        <v>6</v>
      </c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>
        <v>6</v>
      </c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</row>
    <row r="103" spans="1:141" s="4" customFormat="1" ht="12.75">
      <c r="A103" s="106" t="s">
        <v>19</v>
      </c>
      <c r="B103" s="106"/>
      <c r="C103" s="106"/>
      <c r="D103" s="106"/>
      <c r="E103" s="106"/>
      <c r="F103" s="106"/>
      <c r="G103" s="106"/>
      <c r="H103" s="174" t="s">
        <v>78</v>
      </c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69">
        <v>23.602</v>
      </c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22">
        <v>7.44</v>
      </c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4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70">
        <f>AP103*BF103*1000</f>
        <v>175598.88</v>
      </c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</row>
    <row r="104" spans="1:141" s="5" customFormat="1" ht="15" customHeight="1">
      <c r="A104" s="106" t="s">
        <v>29</v>
      </c>
      <c r="B104" s="106"/>
      <c r="C104" s="106"/>
      <c r="D104" s="106"/>
      <c r="E104" s="106"/>
      <c r="F104" s="106"/>
      <c r="G104" s="106"/>
      <c r="H104" s="174" t="s">
        <v>77</v>
      </c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69">
        <v>70.379</v>
      </c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22">
        <v>6.86</v>
      </c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4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70">
        <f>AP104*BF104*1000</f>
        <v>482799.94000000006</v>
      </c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</row>
    <row r="105" spans="1:141" s="5" customFormat="1" ht="15" customHeight="1" hidden="1">
      <c r="A105" s="116" t="s">
        <v>60</v>
      </c>
      <c r="B105" s="117"/>
      <c r="C105" s="117"/>
      <c r="D105" s="117"/>
      <c r="E105" s="117"/>
      <c r="F105" s="117"/>
      <c r="G105" s="118"/>
      <c r="H105" s="119" t="s">
        <v>170</v>
      </c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1"/>
      <c r="AP105" s="122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4"/>
      <c r="BF105" s="122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4"/>
      <c r="BV105" s="122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4"/>
      <c r="DV105" s="170">
        <f>AP105*BF105*1000</f>
        <v>0</v>
      </c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</row>
    <row r="106" spans="1:141" s="5" customFormat="1" ht="15" customHeight="1">
      <c r="A106" s="106"/>
      <c r="B106" s="106"/>
      <c r="C106" s="106"/>
      <c r="D106" s="106"/>
      <c r="E106" s="106"/>
      <c r="F106" s="106"/>
      <c r="G106" s="106"/>
      <c r="H106" s="177" t="s">
        <v>2</v>
      </c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2"/>
      <c r="AP106" s="169" t="s">
        <v>3</v>
      </c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22" t="s">
        <v>3</v>
      </c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4"/>
      <c r="BV106" s="169" t="s">
        <v>3</v>
      </c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70">
        <f>SUM(DV103:DV105)</f>
        <v>658398.8200000001</v>
      </c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</row>
    <row r="107" spans="1:141" s="5" customFormat="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</row>
    <row r="108" ht="15" customHeight="1"/>
    <row r="109" spans="1:141" ht="12" customHeight="1">
      <c r="A109" s="141" t="s">
        <v>171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</row>
    <row r="110" spans="1:141" s="6" customFormat="1" ht="14.25">
      <c r="A110" s="11" t="s">
        <v>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76" t="s">
        <v>57</v>
      </c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6"/>
      <c r="DZ110" s="176"/>
      <c r="EA110" s="176"/>
      <c r="EB110" s="176"/>
      <c r="EC110" s="176"/>
      <c r="ED110" s="176"/>
      <c r="EE110" s="176"/>
      <c r="EF110" s="176"/>
      <c r="EG110" s="176"/>
      <c r="EH110" s="176"/>
      <c r="EI110" s="176"/>
      <c r="EJ110" s="176"/>
      <c r="EK110" s="176"/>
    </row>
    <row r="111" spans="1:141" s="6" customFormat="1" ht="6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</row>
    <row r="112" spans="1:141" s="6" customFormat="1" ht="14.25">
      <c r="A112" s="101" t="s">
        <v>5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2" t="s">
        <v>58</v>
      </c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</row>
    <row r="113" ht="10.5" customHeight="1">
      <c r="A113" s="11" t="s">
        <v>61</v>
      </c>
    </row>
    <row r="114" spans="1:141" s="6" customFormat="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</row>
    <row r="115" spans="1:141" ht="59.25" customHeight="1">
      <c r="A115" s="142" t="s">
        <v>0</v>
      </c>
      <c r="B115" s="143"/>
      <c r="C115" s="143"/>
      <c r="D115" s="143"/>
      <c r="E115" s="143"/>
      <c r="F115" s="143"/>
      <c r="G115" s="144"/>
      <c r="H115" s="142" t="s">
        <v>9</v>
      </c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4"/>
      <c r="BD115" s="145" t="s">
        <v>53</v>
      </c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7"/>
      <c r="BT115" s="145" t="s">
        <v>54</v>
      </c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7"/>
      <c r="DB115" s="145" t="s">
        <v>108</v>
      </c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6"/>
      <c r="DN115" s="146"/>
      <c r="DO115" s="146"/>
      <c r="DP115" s="146"/>
      <c r="DQ115" s="146"/>
      <c r="DR115" s="146"/>
      <c r="DS115" s="147"/>
      <c r="DT115" s="142" t="s">
        <v>109</v>
      </c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4"/>
    </row>
    <row r="116" spans="1:141" s="3" customFormat="1" ht="15" customHeight="1">
      <c r="A116" s="140">
        <v>1</v>
      </c>
      <c r="B116" s="140"/>
      <c r="C116" s="140"/>
      <c r="D116" s="140"/>
      <c r="E116" s="140"/>
      <c r="F116" s="140"/>
      <c r="G116" s="140"/>
      <c r="H116" s="140">
        <v>2</v>
      </c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37">
        <v>3</v>
      </c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9"/>
      <c r="BT116" s="137">
        <v>4</v>
      </c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9"/>
      <c r="DB116" s="137">
        <v>5</v>
      </c>
      <c r="DC116" s="138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9"/>
      <c r="DT116" s="140">
        <v>5</v>
      </c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  <c r="EJ116" s="140"/>
      <c r="EK116" s="140"/>
    </row>
    <row r="117" spans="1:141" s="4" customFormat="1" ht="12.75" customHeight="1" hidden="1">
      <c r="A117" s="106" t="s">
        <v>19</v>
      </c>
      <c r="B117" s="106"/>
      <c r="C117" s="106"/>
      <c r="D117" s="106"/>
      <c r="E117" s="106"/>
      <c r="F117" s="106"/>
      <c r="G117" s="106"/>
      <c r="H117" s="174" t="s">
        <v>79</v>
      </c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22">
        <v>1</v>
      </c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4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134">
        <v>0</v>
      </c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6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</row>
    <row r="118" spans="1:141" s="4" customFormat="1" ht="12.75" customHeight="1" hidden="1">
      <c r="A118" s="106" t="s">
        <v>23</v>
      </c>
      <c r="B118" s="106"/>
      <c r="C118" s="106"/>
      <c r="D118" s="106"/>
      <c r="E118" s="106"/>
      <c r="F118" s="106"/>
      <c r="G118" s="106"/>
      <c r="H118" s="174" t="s">
        <v>80</v>
      </c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22">
        <v>1</v>
      </c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4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134">
        <v>0</v>
      </c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6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</row>
    <row r="119" spans="1:141" s="4" customFormat="1" ht="12.75" customHeight="1" hidden="1">
      <c r="A119" s="106" t="s">
        <v>29</v>
      </c>
      <c r="B119" s="106"/>
      <c r="C119" s="106"/>
      <c r="D119" s="106"/>
      <c r="E119" s="106"/>
      <c r="F119" s="106"/>
      <c r="G119" s="106"/>
      <c r="H119" s="174" t="s">
        <v>81</v>
      </c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174"/>
      <c r="BD119" s="122">
        <v>1</v>
      </c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4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134">
        <v>0</v>
      </c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6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</row>
    <row r="120" spans="1:141" s="4" customFormat="1" ht="12.75" customHeight="1" hidden="1">
      <c r="A120" s="106" t="s">
        <v>60</v>
      </c>
      <c r="B120" s="106"/>
      <c r="C120" s="106"/>
      <c r="D120" s="106"/>
      <c r="E120" s="106"/>
      <c r="F120" s="106"/>
      <c r="G120" s="106"/>
      <c r="H120" s="119" t="s">
        <v>84</v>
      </c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1"/>
      <c r="BD120" s="122">
        <v>1</v>
      </c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4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134">
        <v>0</v>
      </c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6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</row>
    <row r="121" spans="1:141" s="4" customFormat="1" ht="12.75" customHeight="1" hidden="1">
      <c r="A121" s="106" t="s">
        <v>62</v>
      </c>
      <c r="B121" s="106"/>
      <c r="C121" s="106"/>
      <c r="D121" s="106"/>
      <c r="E121" s="106"/>
      <c r="F121" s="106"/>
      <c r="G121" s="106"/>
      <c r="H121" s="119" t="s">
        <v>85</v>
      </c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1"/>
      <c r="BD121" s="122">
        <v>1</v>
      </c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4"/>
      <c r="BT121" s="169">
        <v>1</v>
      </c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134">
        <v>0</v>
      </c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6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</row>
    <row r="122" spans="1:141" s="4" customFormat="1" ht="12.75" customHeight="1" hidden="1">
      <c r="A122" s="106" t="s">
        <v>82</v>
      </c>
      <c r="B122" s="106"/>
      <c r="C122" s="106"/>
      <c r="D122" s="106"/>
      <c r="E122" s="106"/>
      <c r="F122" s="106"/>
      <c r="G122" s="106"/>
      <c r="H122" s="174" t="s">
        <v>87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22">
        <v>1</v>
      </c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4"/>
      <c r="BT122" s="169">
        <v>1</v>
      </c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134">
        <v>0</v>
      </c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5"/>
      <c r="DM122" s="135"/>
      <c r="DN122" s="135"/>
      <c r="DO122" s="135"/>
      <c r="DP122" s="135"/>
      <c r="DQ122" s="135"/>
      <c r="DR122" s="135"/>
      <c r="DS122" s="136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</row>
    <row r="123" spans="1:141" s="4" customFormat="1" ht="12.75" customHeight="1" hidden="1">
      <c r="A123" s="106" t="s">
        <v>83</v>
      </c>
      <c r="B123" s="106"/>
      <c r="C123" s="106"/>
      <c r="D123" s="106"/>
      <c r="E123" s="106"/>
      <c r="F123" s="106"/>
      <c r="G123" s="106"/>
      <c r="H123" s="174" t="s">
        <v>88</v>
      </c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22">
        <v>1</v>
      </c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4"/>
      <c r="BT123" s="169">
        <v>1</v>
      </c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134">
        <v>0</v>
      </c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5"/>
      <c r="DS123" s="136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</row>
    <row r="124" spans="1:141" s="4" customFormat="1" ht="12.75" customHeight="1" hidden="1">
      <c r="A124" s="106" t="s">
        <v>86</v>
      </c>
      <c r="B124" s="106"/>
      <c r="C124" s="106"/>
      <c r="D124" s="106"/>
      <c r="E124" s="106"/>
      <c r="F124" s="106"/>
      <c r="G124" s="106"/>
      <c r="H124" s="174" t="s">
        <v>91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22">
        <v>1</v>
      </c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4"/>
      <c r="BT124" s="169">
        <v>1</v>
      </c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134">
        <v>0</v>
      </c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6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</row>
    <row r="125" spans="1:141" s="4" customFormat="1" ht="12.75" customHeight="1" hidden="1">
      <c r="A125" s="106" t="s">
        <v>89</v>
      </c>
      <c r="B125" s="106"/>
      <c r="C125" s="106"/>
      <c r="D125" s="106"/>
      <c r="E125" s="106"/>
      <c r="F125" s="106"/>
      <c r="G125" s="106"/>
      <c r="H125" s="174" t="s">
        <v>92</v>
      </c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22">
        <v>1</v>
      </c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4"/>
      <c r="BT125" s="169">
        <v>1</v>
      </c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134">
        <v>0</v>
      </c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6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</row>
    <row r="126" spans="1:141" s="4" customFormat="1" ht="12.75" customHeight="1" hidden="1">
      <c r="A126" s="106" t="s">
        <v>90</v>
      </c>
      <c r="B126" s="106"/>
      <c r="C126" s="106"/>
      <c r="D126" s="106"/>
      <c r="E126" s="106"/>
      <c r="F126" s="106"/>
      <c r="G126" s="106"/>
      <c r="H126" s="174" t="s">
        <v>93</v>
      </c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22">
        <v>1</v>
      </c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4"/>
      <c r="BT126" s="169">
        <v>1</v>
      </c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134">
        <v>0</v>
      </c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6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</row>
    <row r="127" spans="1:141" s="4" customFormat="1" ht="12.75">
      <c r="A127" s="106" t="s">
        <v>19</v>
      </c>
      <c r="B127" s="106"/>
      <c r="C127" s="106"/>
      <c r="D127" s="106"/>
      <c r="E127" s="106"/>
      <c r="F127" s="106"/>
      <c r="G127" s="106"/>
      <c r="H127" s="174" t="s">
        <v>172</v>
      </c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22">
        <v>1</v>
      </c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4"/>
      <c r="BT127" s="122">
        <v>1</v>
      </c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4"/>
      <c r="DB127" s="134"/>
      <c r="DC127" s="135"/>
      <c r="DD127" s="135"/>
      <c r="DE127" s="135"/>
      <c r="DF127" s="135"/>
      <c r="DG127" s="135"/>
      <c r="DH127" s="135"/>
      <c r="DI127" s="135"/>
      <c r="DJ127" s="135"/>
      <c r="DK127" s="135"/>
      <c r="DL127" s="135"/>
      <c r="DM127" s="135"/>
      <c r="DN127" s="135"/>
      <c r="DO127" s="135"/>
      <c r="DP127" s="135"/>
      <c r="DQ127" s="135"/>
      <c r="DR127" s="135"/>
      <c r="DS127" s="136"/>
      <c r="DT127" s="170">
        <v>36785.16</v>
      </c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</row>
    <row r="128" spans="1:141" s="4" customFormat="1" ht="12.75">
      <c r="A128" s="116" t="s">
        <v>23</v>
      </c>
      <c r="B128" s="117"/>
      <c r="C128" s="117"/>
      <c r="D128" s="117"/>
      <c r="E128" s="117"/>
      <c r="F128" s="117"/>
      <c r="G128" s="118"/>
      <c r="H128" s="119" t="s">
        <v>173</v>
      </c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1"/>
      <c r="BD128" s="122">
        <v>1</v>
      </c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4"/>
      <c r="BT128" s="122">
        <v>1</v>
      </c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4"/>
      <c r="DB128" s="134"/>
      <c r="DC128" s="135"/>
      <c r="DD128" s="135"/>
      <c r="DE128" s="135"/>
      <c r="DF128" s="135"/>
      <c r="DG128" s="135"/>
      <c r="DH128" s="135"/>
      <c r="DI128" s="135"/>
      <c r="DJ128" s="135"/>
      <c r="DK128" s="135"/>
      <c r="DL128" s="135"/>
      <c r="DM128" s="135"/>
      <c r="DN128" s="135"/>
      <c r="DO128" s="135"/>
      <c r="DP128" s="135"/>
      <c r="DQ128" s="135"/>
      <c r="DR128" s="135"/>
      <c r="DS128" s="136"/>
      <c r="DT128" s="134">
        <v>26000</v>
      </c>
      <c r="DU128" s="135"/>
      <c r="DV128" s="135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6"/>
    </row>
    <row r="129" spans="1:141" s="4" customFormat="1" ht="12.75">
      <c r="A129" s="116" t="s">
        <v>29</v>
      </c>
      <c r="B129" s="117"/>
      <c r="C129" s="117"/>
      <c r="D129" s="117"/>
      <c r="E129" s="117"/>
      <c r="F129" s="117"/>
      <c r="G129" s="118"/>
      <c r="H129" s="119" t="s">
        <v>174</v>
      </c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1"/>
      <c r="BD129" s="122">
        <v>1</v>
      </c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4"/>
      <c r="BT129" s="122">
        <v>1</v>
      </c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4"/>
      <c r="DB129" s="134"/>
      <c r="DC129" s="135"/>
      <c r="DD129" s="135"/>
      <c r="DE129" s="135"/>
      <c r="DF129" s="135"/>
      <c r="DG129" s="135"/>
      <c r="DH129" s="135"/>
      <c r="DI129" s="135"/>
      <c r="DJ129" s="135"/>
      <c r="DK129" s="135"/>
      <c r="DL129" s="135"/>
      <c r="DM129" s="135"/>
      <c r="DN129" s="135"/>
      <c r="DO129" s="135"/>
      <c r="DP129" s="135"/>
      <c r="DQ129" s="135"/>
      <c r="DR129" s="135"/>
      <c r="DS129" s="136"/>
      <c r="DT129" s="134">
        <v>24500</v>
      </c>
      <c r="DU129" s="135"/>
      <c r="DV129" s="135"/>
      <c r="DW129" s="135"/>
      <c r="DX129" s="135"/>
      <c r="DY129" s="135"/>
      <c r="DZ129" s="135"/>
      <c r="EA129" s="135"/>
      <c r="EB129" s="135"/>
      <c r="EC129" s="135"/>
      <c r="ED129" s="135"/>
      <c r="EE129" s="135"/>
      <c r="EF129" s="135"/>
      <c r="EG129" s="135"/>
      <c r="EH129" s="135"/>
      <c r="EI129" s="135"/>
      <c r="EJ129" s="135"/>
      <c r="EK129" s="136"/>
    </row>
    <row r="130" spans="1:141" s="5" customFormat="1" ht="15" customHeight="1">
      <c r="A130" s="106"/>
      <c r="B130" s="106"/>
      <c r="C130" s="106"/>
      <c r="D130" s="106"/>
      <c r="E130" s="106"/>
      <c r="F130" s="106"/>
      <c r="G130" s="106"/>
      <c r="H130" s="107" t="s">
        <v>102</v>
      </c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8"/>
      <c r="BD130" s="109" t="s">
        <v>3</v>
      </c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1"/>
      <c r="BT130" s="109" t="s">
        <v>3</v>
      </c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1"/>
      <c r="DB130" s="148">
        <f>SUM(DB117:DB127)</f>
        <v>0</v>
      </c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50"/>
      <c r="DT130" s="151">
        <f>SUM(DT127:DU129)</f>
        <v>87285.16</v>
      </c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1"/>
      <c r="EF130" s="151"/>
      <c r="EG130" s="151"/>
      <c r="EH130" s="151"/>
      <c r="EI130" s="151"/>
      <c r="EJ130" s="151"/>
      <c r="EK130" s="151"/>
    </row>
    <row r="131" spans="1:141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ht="12" customHeight="1">
      <c r="A132" s="141" t="s">
        <v>175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</row>
    <row r="133" spans="1:141" s="6" customFormat="1" ht="14.25">
      <c r="A133" s="101" t="s">
        <v>5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2" t="s">
        <v>58</v>
      </c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</row>
    <row r="134" ht="10.5" customHeight="1">
      <c r="A134" s="11" t="s">
        <v>61</v>
      </c>
    </row>
    <row r="135" spans="1:141" ht="59.25" customHeight="1">
      <c r="A135" s="142" t="s">
        <v>0</v>
      </c>
      <c r="B135" s="143"/>
      <c r="C135" s="143"/>
      <c r="D135" s="143"/>
      <c r="E135" s="143"/>
      <c r="F135" s="143"/>
      <c r="G135" s="144"/>
      <c r="H135" s="142" t="s">
        <v>9</v>
      </c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4"/>
      <c r="BD135" s="145" t="s">
        <v>53</v>
      </c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7"/>
      <c r="BT135" s="145" t="s">
        <v>54</v>
      </c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6"/>
      <c r="CX135" s="146"/>
      <c r="CY135" s="146"/>
      <c r="CZ135" s="146"/>
      <c r="DA135" s="147"/>
      <c r="DB135" s="145" t="s">
        <v>108</v>
      </c>
      <c r="DC135" s="146"/>
      <c r="DD135" s="146"/>
      <c r="DE135" s="146"/>
      <c r="DF135" s="146"/>
      <c r="DG135" s="146"/>
      <c r="DH135" s="146"/>
      <c r="DI135" s="146"/>
      <c r="DJ135" s="146"/>
      <c r="DK135" s="146"/>
      <c r="DL135" s="146"/>
      <c r="DM135" s="146"/>
      <c r="DN135" s="146"/>
      <c r="DO135" s="146"/>
      <c r="DP135" s="146"/>
      <c r="DQ135" s="146"/>
      <c r="DR135" s="146"/>
      <c r="DS135" s="147"/>
      <c r="DT135" s="142" t="s">
        <v>109</v>
      </c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4"/>
    </row>
    <row r="136" spans="1:141" ht="12" customHeight="1">
      <c r="A136" s="140">
        <v>1</v>
      </c>
      <c r="B136" s="140"/>
      <c r="C136" s="140"/>
      <c r="D136" s="140"/>
      <c r="E136" s="140"/>
      <c r="F136" s="140"/>
      <c r="G136" s="140"/>
      <c r="H136" s="140">
        <v>2</v>
      </c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37">
        <v>3</v>
      </c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9"/>
      <c r="DB136" s="137">
        <v>4</v>
      </c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9"/>
      <c r="DT136" s="140">
        <v>5</v>
      </c>
      <c r="DU136" s="140"/>
      <c r="DV136" s="140"/>
      <c r="DW136" s="140"/>
      <c r="DX136" s="140"/>
      <c r="DY136" s="140"/>
      <c r="DZ136" s="140"/>
      <c r="EA136" s="140"/>
      <c r="EB136" s="140"/>
      <c r="EC136" s="140"/>
      <c r="ED136" s="140"/>
      <c r="EE136" s="140"/>
      <c r="EF136" s="140"/>
      <c r="EG136" s="140"/>
      <c r="EH136" s="140"/>
      <c r="EI136" s="140"/>
      <c r="EJ136" s="140"/>
      <c r="EK136" s="140"/>
    </row>
    <row r="137" spans="1:141" ht="12" customHeight="1" hidden="1">
      <c r="A137" s="106" t="s">
        <v>19</v>
      </c>
      <c r="B137" s="106"/>
      <c r="C137" s="106"/>
      <c r="D137" s="106"/>
      <c r="E137" s="106"/>
      <c r="F137" s="106"/>
      <c r="G137" s="106"/>
      <c r="H137" s="119" t="s">
        <v>94</v>
      </c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1"/>
      <c r="BT137" s="122">
        <v>1</v>
      </c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4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137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9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</row>
    <row r="138" spans="1:141" ht="12" customHeight="1" hidden="1">
      <c r="A138" s="106" t="s">
        <v>23</v>
      </c>
      <c r="B138" s="106"/>
      <c r="C138" s="106"/>
      <c r="D138" s="106"/>
      <c r="E138" s="106"/>
      <c r="F138" s="106"/>
      <c r="G138" s="106"/>
      <c r="H138" s="119" t="s">
        <v>95</v>
      </c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1"/>
      <c r="BT138" s="122">
        <v>1</v>
      </c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4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137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9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</row>
    <row r="139" spans="1:141" ht="12" customHeight="1" hidden="1">
      <c r="A139" s="106" t="s">
        <v>29</v>
      </c>
      <c r="B139" s="106"/>
      <c r="C139" s="106"/>
      <c r="D139" s="106"/>
      <c r="E139" s="106"/>
      <c r="F139" s="106"/>
      <c r="G139" s="106"/>
      <c r="H139" s="119" t="s">
        <v>96</v>
      </c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1"/>
      <c r="BT139" s="122">
        <v>1</v>
      </c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4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137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9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</row>
    <row r="140" spans="1:141" ht="12" customHeight="1" hidden="1">
      <c r="A140" s="106" t="s">
        <v>60</v>
      </c>
      <c r="B140" s="106"/>
      <c r="C140" s="106"/>
      <c r="D140" s="106"/>
      <c r="E140" s="106"/>
      <c r="F140" s="106"/>
      <c r="G140" s="106"/>
      <c r="H140" s="119" t="s">
        <v>100</v>
      </c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1"/>
      <c r="BT140" s="122">
        <v>1</v>
      </c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4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137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9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</row>
    <row r="141" spans="1:141" ht="12" customHeight="1" hidden="1">
      <c r="A141" s="106" t="s">
        <v>62</v>
      </c>
      <c r="B141" s="106"/>
      <c r="C141" s="106"/>
      <c r="D141" s="106"/>
      <c r="E141" s="106"/>
      <c r="F141" s="106"/>
      <c r="G141" s="106"/>
      <c r="H141" s="119" t="s">
        <v>97</v>
      </c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1"/>
      <c r="BT141" s="122">
        <v>1</v>
      </c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4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137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9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</row>
    <row r="142" spans="1:141" ht="12" customHeight="1" hidden="1">
      <c r="A142" s="106" t="s">
        <v>82</v>
      </c>
      <c r="B142" s="106"/>
      <c r="C142" s="106"/>
      <c r="D142" s="106"/>
      <c r="E142" s="106"/>
      <c r="F142" s="106"/>
      <c r="G142" s="106"/>
      <c r="H142" s="119" t="s">
        <v>98</v>
      </c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1"/>
      <c r="BT142" s="122">
        <v>1</v>
      </c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4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137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9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</row>
    <row r="143" spans="1:141" ht="12" customHeight="1">
      <c r="A143" s="106" t="s">
        <v>19</v>
      </c>
      <c r="B143" s="106"/>
      <c r="C143" s="106"/>
      <c r="D143" s="106"/>
      <c r="E143" s="106"/>
      <c r="F143" s="106"/>
      <c r="G143" s="106"/>
      <c r="H143" s="119" t="s">
        <v>99</v>
      </c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1"/>
      <c r="BT143" s="122">
        <v>1</v>
      </c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4"/>
      <c r="DB143" s="134">
        <v>22000</v>
      </c>
      <c r="DC143" s="135"/>
      <c r="DD143" s="135"/>
      <c r="DE143" s="135"/>
      <c r="DF143" s="135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6"/>
      <c r="DT143" s="131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3"/>
    </row>
    <row r="144" spans="1:141" ht="12" customHeight="1">
      <c r="A144" s="106" t="s">
        <v>23</v>
      </c>
      <c r="B144" s="106"/>
      <c r="C144" s="106"/>
      <c r="D144" s="106"/>
      <c r="E144" s="106"/>
      <c r="F144" s="106"/>
      <c r="G144" s="106"/>
      <c r="H144" s="119" t="s">
        <v>101</v>
      </c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1"/>
      <c r="BT144" s="122">
        <v>1</v>
      </c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4"/>
      <c r="DB144" s="134">
        <v>1800</v>
      </c>
      <c r="DC144" s="135"/>
      <c r="DD144" s="135"/>
      <c r="DE144" s="135"/>
      <c r="DF144" s="135"/>
      <c r="DG144" s="135"/>
      <c r="DH144" s="135"/>
      <c r="DI144" s="135"/>
      <c r="DJ144" s="135"/>
      <c r="DK144" s="135"/>
      <c r="DL144" s="135"/>
      <c r="DM144" s="135"/>
      <c r="DN144" s="135"/>
      <c r="DO144" s="135"/>
      <c r="DP144" s="135"/>
      <c r="DQ144" s="135"/>
      <c r="DR144" s="135"/>
      <c r="DS144" s="136"/>
      <c r="DT144" s="205"/>
      <c r="DU144" s="205"/>
      <c r="DV144" s="205"/>
      <c r="DW144" s="205"/>
      <c r="DX144" s="205"/>
      <c r="DY144" s="205"/>
      <c r="DZ144" s="205"/>
      <c r="EA144" s="205"/>
      <c r="EB144" s="205"/>
      <c r="EC144" s="205"/>
      <c r="ED144" s="205"/>
      <c r="EE144" s="205"/>
      <c r="EF144" s="205"/>
      <c r="EG144" s="205"/>
      <c r="EH144" s="205"/>
      <c r="EI144" s="205"/>
      <c r="EJ144" s="205"/>
      <c r="EK144" s="205"/>
    </row>
    <row r="145" spans="1:141" ht="12" customHeight="1">
      <c r="A145" s="106" t="s">
        <v>29</v>
      </c>
      <c r="B145" s="106"/>
      <c r="C145" s="106"/>
      <c r="D145" s="106"/>
      <c r="E145" s="106"/>
      <c r="F145" s="106"/>
      <c r="G145" s="106"/>
      <c r="H145" s="119" t="s">
        <v>176</v>
      </c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1"/>
      <c r="BT145" s="122">
        <v>1</v>
      </c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4"/>
      <c r="DB145" s="131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3"/>
      <c r="DT145" s="170">
        <v>49200</v>
      </c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</row>
    <row r="146" spans="1:141" ht="12" customHeight="1">
      <c r="A146" s="116" t="s">
        <v>60</v>
      </c>
      <c r="B146" s="117"/>
      <c r="C146" s="117"/>
      <c r="D146" s="117"/>
      <c r="E146" s="117"/>
      <c r="F146" s="117"/>
      <c r="G146" s="118"/>
      <c r="H146" s="119" t="s">
        <v>177</v>
      </c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1"/>
      <c r="BT146" s="122">
        <v>1</v>
      </c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4"/>
      <c r="DB146" s="131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3"/>
      <c r="DT146" s="134">
        <v>2500</v>
      </c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6"/>
    </row>
    <row r="147" spans="1:141" ht="12" customHeight="1" hidden="1">
      <c r="A147" s="116"/>
      <c r="B147" s="117"/>
      <c r="C147" s="117"/>
      <c r="D147" s="117"/>
      <c r="E147" s="117"/>
      <c r="F147" s="117"/>
      <c r="G147" s="118"/>
      <c r="H147" s="119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1"/>
      <c r="BT147" s="122">
        <v>1</v>
      </c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4"/>
      <c r="DB147" s="131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3"/>
      <c r="DT147" s="131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3"/>
    </row>
    <row r="148" spans="1:141" ht="12" customHeight="1">
      <c r="A148" s="116" t="s">
        <v>62</v>
      </c>
      <c r="B148" s="117"/>
      <c r="C148" s="117"/>
      <c r="D148" s="117"/>
      <c r="E148" s="117"/>
      <c r="F148" s="117"/>
      <c r="G148" s="118"/>
      <c r="H148" s="119" t="s">
        <v>178</v>
      </c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1"/>
      <c r="BT148" s="122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4"/>
      <c r="DB148" s="131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3"/>
      <c r="DT148" s="134">
        <v>7300</v>
      </c>
      <c r="DU148" s="135"/>
      <c r="DV148" s="135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6"/>
    </row>
    <row r="149" spans="1:141" ht="12" customHeight="1">
      <c r="A149" s="116" t="s">
        <v>62</v>
      </c>
      <c r="B149" s="117"/>
      <c r="C149" s="117"/>
      <c r="D149" s="117"/>
      <c r="E149" s="117"/>
      <c r="F149" s="117"/>
      <c r="G149" s="118"/>
      <c r="H149" s="119" t="s">
        <v>179</v>
      </c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1"/>
      <c r="BT149" s="122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4"/>
      <c r="DB149" s="131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3"/>
      <c r="DT149" s="134">
        <v>26500</v>
      </c>
      <c r="DU149" s="135"/>
      <c r="DV149" s="135"/>
      <c r="DW149" s="135"/>
      <c r="DX149" s="135"/>
      <c r="DY149" s="135"/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6"/>
    </row>
    <row r="150" spans="1:141" ht="12" customHeight="1">
      <c r="A150" s="116" t="s">
        <v>82</v>
      </c>
      <c r="B150" s="117"/>
      <c r="C150" s="117"/>
      <c r="D150" s="117"/>
      <c r="E150" s="117"/>
      <c r="F150" s="117"/>
      <c r="G150" s="118"/>
      <c r="H150" s="119" t="s">
        <v>180</v>
      </c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1"/>
      <c r="BT150" s="122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4"/>
      <c r="DB150" s="131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3"/>
      <c r="DT150" s="134">
        <v>11600</v>
      </c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6"/>
    </row>
    <row r="151" spans="1:141" ht="12" customHeight="1">
      <c r="A151" s="106"/>
      <c r="B151" s="106"/>
      <c r="C151" s="106"/>
      <c r="D151" s="106"/>
      <c r="E151" s="106"/>
      <c r="F151" s="106"/>
      <c r="G151" s="106"/>
      <c r="H151" s="127" t="s">
        <v>2</v>
      </c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9"/>
      <c r="BT151" s="109" t="s">
        <v>3</v>
      </c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1"/>
      <c r="DB151" s="148">
        <f>SUM(DB143:DB150)</f>
        <v>23800</v>
      </c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50"/>
      <c r="DT151" s="151">
        <f>SUM(DT145:DT150)</f>
        <v>97100</v>
      </c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  <c r="EK151" s="151"/>
    </row>
    <row r="153" spans="1:141" ht="12" customHeight="1">
      <c r="A153" s="130" t="s">
        <v>181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/>
      <c r="DQ153" s="130"/>
      <c r="DR153" s="130"/>
      <c r="DS153" s="130"/>
      <c r="DT153" s="130"/>
      <c r="DU153" s="130"/>
      <c r="DV153" s="130"/>
      <c r="DW153" s="130"/>
      <c r="DX153" s="130"/>
      <c r="DY153" s="130"/>
      <c r="DZ153" s="130"/>
      <c r="EA153" s="130"/>
      <c r="EB153" s="130"/>
      <c r="EC153" s="130"/>
      <c r="ED153" s="130"/>
      <c r="EE153" s="130"/>
      <c r="EF153" s="130"/>
      <c r="EG153" s="130"/>
      <c r="EH153" s="130"/>
      <c r="EI153" s="130"/>
      <c r="EJ153" s="130"/>
      <c r="EK153" s="130"/>
    </row>
    <row r="155" spans="1:141" ht="12" customHeight="1">
      <c r="A155" s="101" t="s">
        <v>5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2" t="s">
        <v>58</v>
      </c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</row>
    <row r="156" ht="12" customHeight="1">
      <c r="A156" s="11" t="s">
        <v>61</v>
      </c>
    </row>
    <row r="158" spans="1:141" ht="38.25" customHeight="1">
      <c r="A158" s="142" t="s">
        <v>0</v>
      </c>
      <c r="B158" s="143"/>
      <c r="C158" s="143"/>
      <c r="D158" s="143"/>
      <c r="E158" s="143"/>
      <c r="F158" s="143"/>
      <c r="G158" s="144"/>
      <c r="H158" s="142" t="s">
        <v>9</v>
      </c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4"/>
      <c r="BD158" s="145" t="s">
        <v>52</v>
      </c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7"/>
      <c r="BT158" s="142" t="s">
        <v>182</v>
      </c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4"/>
      <c r="CJ158" s="145" t="s">
        <v>149</v>
      </c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7"/>
      <c r="DB158" s="145" t="s">
        <v>106</v>
      </c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7"/>
      <c r="DT158" s="142" t="s">
        <v>107</v>
      </c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4"/>
    </row>
    <row r="159" spans="1:141" ht="12" customHeight="1">
      <c r="A159" s="140"/>
      <c r="B159" s="140"/>
      <c r="C159" s="140"/>
      <c r="D159" s="140"/>
      <c r="E159" s="140"/>
      <c r="F159" s="140"/>
      <c r="G159" s="140"/>
      <c r="H159" s="140">
        <v>1</v>
      </c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37">
        <v>2</v>
      </c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9"/>
      <c r="BT159" s="140">
        <v>3</v>
      </c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37"/>
      <c r="CK159" s="138"/>
      <c r="CL159" s="138"/>
      <c r="CM159" s="138"/>
      <c r="CN159" s="138"/>
      <c r="CO159" s="138"/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9"/>
      <c r="DB159" s="152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4"/>
      <c r="DT159" s="152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3"/>
      <c r="EF159" s="153"/>
      <c r="EG159" s="153"/>
      <c r="EH159" s="153"/>
      <c r="EI159" s="153"/>
      <c r="EJ159" s="153"/>
      <c r="EK159" s="154"/>
    </row>
    <row r="160" spans="1:141" ht="12" customHeight="1" hidden="1">
      <c r="A160" s="160"/>
      <c r="B160" s="160"/>
      <c r="C160" s="160"/>
      <c r="D160" s="160"/>
      <c r="E160" s="160"/>
      <c r="F160" s="160"/>
      <c r="G160" s="160"/>
      <c r="H160" s="161" t="s">
        <v>103</v>
      </c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2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4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  <c r="CH160" s="165"/>
      <c r="CI160" s="165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166">
        <f>BD160*BT160</f>
        <v>0</v>
      </c>
      <c r="DC160" s="167"/>
      <c r="DD160" s="167"/>
      <c r="DE160" s="167"/>
      <c r="DF160" s="167"/>
      <c r="DG160" s="167"/>
      <c r="DH160" s="167"/>
      <c r="DI160" s="167"/>
      <c r="DJ160" s="167"/>
      <c r="DK160" s="167"/>
      <c r="DL160" s="167"/>
      <c r="DM160" s="167"/>
      <c r="DN160" s="167"/>
      <c r="DO160" s="167"/>
      <c r="DP160" s="167"/>
      <c r="DQ160" s="167"/>
      <c r="DR160" s="167"/>
      <c r="DS160" s="168"/>
      <c r="DT160" s="166">
        <f>BD160*BT160</f>
        <v>0</v>
      </c>
      <c r="DU160" s="167"/>
      <c r="DV160" s="167"/>
      <c r="DW160" s="167"/>
      <c r="DX160" s="167"/>
      <c r="DY160" s="167"/>
      <c r="DZ160" s="167"/>
      <c r="EA160" s="167"/>
      <c r="EB160" s="167"/>
      <c r="EC160" s="167"/>
      <c r="ED160" s="167"/>
      <c r="EE160" s="167"/>
      <c r="EF160" s="167"/>
      <c r="EG160" s="167"/>
      <c r="EH160" s="167"/>
      <c r="EI160" s="167"/>
      <c r="EJ160" s="167"/>
      <c r="EK160" s="168"/>
    </row>
    <row r="161" spans="1:141" ht="12" customHeight="1" hidden="1">
      <c r="A161" s="160"/>
      <c r="B161" s="160"/>
      <c r="C161" s="160"/>
      <c r="D161" s="160"/>
      <c r="E161" s="160"/>
      <c r="F161" s="160"/>
      <c r="G161" s="160"/>
      <c r="H161" s="161" t="s">
        <v>104</v>
      </c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2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4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  <c r="CH161" s="165"/>
      <c r="CI161" s="165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166">
        <f>BD161*BT161</f>
        <v>0</v>
      </c>
      <c r="DC161" s="167"/>
      <c r="DD161" s="167"/>
      <c r="DE161" s="167"/>
      <c r="DF161" s="167"/>
      <c r="DG161" s="167"/>
      <c r="DH161" s="167"/>
      <c r="DI161" s="167"/>
      <c r="DJ161" s="167"/>
      <c r="DK161" s="167"/>
      <c r="DL161" s="167"/>
      <c r="DM161" s="167"/>
      <c r="DN161" s="167"/>
      <c r="DO161" s="167"/>
      <c r="DP161" s="167"/>
      <c r="DQ161" s="167"/>
      <c r="DR161" s="167"/>
      <c r="DS161" s="168"/>
      <c r="DT161" s="166">
        <f>BD161*BT161</f>
        <v>0</v>
      </c>
      <c r="DU161" s="167"/>
      <c r="DV161" s="167"/>
      <c r="DW161" s="167"/>
      <c r="DX161" s="167"/>
      <c r="DY161" s="167"/>
      <c r="DZ161" s="167"/>
      <c r="EA161" s="167"/>
      <c r="EB161" s="167"/>
      <c r="EC161" s="167"/>
      <c r="ED161" s="167"/>
      <c r="EE161" s="167"/>
      <c r="EF161" s="167"/>
      <c r="EG161" s="167"/>
      <c r="EH161" s="167"/>
      <c r="EI161" s="167"/>
      <c r="EJ161" s="167"/>
      <c r="EK161" s="168"/>
    </row>
    <row r="162" spans="1:141" ht="12" customHeight="1" hidden="1">
      <c r="A162" s="160"/>
      <c r="B162" s="160"/>
      <c r="C162" s="160"/>
      <c r="D162" s="160"/>
      <c r="E162" s="160"/>
      <c r="F162" s="160"/>
      <c r="G162" s="160"/>
      <c r="H162" s="161" t="s">
        <v>105</v>
      </c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2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4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5"/>
      <c r="CI162" s="165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166">
        <f>BD162*BT162</f>
        <v>0</v>
      </c>
      <c r="DC162" s="167"/>
      <c r="DD162" s="167"/>
      <c r="DE162" s="167"/>
      <c r="DF162" s="167"/>
      <c r="DG162" s="167"/>
      <c r="DH162" s="167"/>
      <c r="DI162" s="167"/>
      <c r="DJ162" s="167"/>
      <c r="DK162" s="167"/>
      <c r="DL162" s="167"/>
      <c r="DM162" s="167"/>
      <c r="DN162" s="167"/>
      <c r="DO162" s="167"/>
      <c r="DP162" s="167"/>
      <c r="DQ162" s="167"/>
      <c r="DR162" s="167"/>
      <c r="DS162" s="168"/>
      <c r="DT162" s="166">
        <f>BD162*BT162</f>
        <v>0</v>
      </c>
      <c r="DU162" s="167"/>
      <c r="DV162" s="167"/>
      <c r="DW162" s="167"/>
      <c r="DX162" s="167"/>
      <c r="DY162" s="167"/>
      <c r="DZ162" s="167"/>
      <c r="EA162" s="167"/>
      <c r="EB162" s="167"/>
      <c r="EC162" s="167"/>
      <c r="ED162" s="167"/>
      <c r="EE162" s="167"/>
      <c r="EF162" s="167"/>
      <c r="EG162" s="167"/>
      <c r="EH162" s="167"/>
      <c r="EI162" s="167"/>
      <c r="EJ162" s="167"/>
      <c r="EK162" s="168"/>
    </row>
    <row r="163" spans="1:141" ht="12" customHeight="1">
      <c r="A163" s="116" t="s">
        <v>19</v>
      </c>
      <c r="B163" s="117"/>
      <c r="C163" s="117"/>
      <c r="D163" s="117"/>
      <c r="E163" s="117"/>
      <c r="F163" s="117"/>
      <c r="G163" s="118"/>
      <c r="H163" s="209" t="s">
        <v>183</v>
      </c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1"/>
      <c r="BD163" s="122">
        <f>BD166+BD165+BD164</f>
        <v>70</v>
      </c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4"/>
      <c r="BT163" s="122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4"/>
      <c r="CJ163" s="122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4"/>
      <c r="DB163" s="113">
        <f>DB164+DB165+DB166</f>
        <v>46060</v>
      </c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5"/>
      <c r="DT163" s="113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5"/>
    </row>
    <row r="164" spans="1:141" ht="12" customHeight="1">
      <c r="A164" s="116"/>
      <c r="B164" s="117"/>
      <c r="C164" s="117"/>
      <c r="D164" s="117"/>
      <c r="E164" s="117"/>
      <c r="F164" s="117"/>
      <c r="G164" s="118"/>
      <c r="H164" s="119" t="s">
        <v>143</v>
      </c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1"/>
      <c r="BD164" s="122">
        <v>21</v>
      </c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4"/>
      <c r="BT164" s="122">
        <v>510</v>
      </c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4"/>
      <c r="CJ164" s="122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4"/>
      <c r="DB164" s="113">
        <f>BD164*BT164</f>
        <v>10710</v>
      </c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5"/>
      <c r="DT164" s="113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5"/>
    </row>
    <row r="165" spans="1:141" ht="12" customHeight="1">
      <c r="A165" s="116"/>
      <c r="B165" s="117"/>
      <c r="C165" s="117"/>
      <c r="D165" s="117"/>
      <c r="E165" s="117"/>
      <c r="F165" s="117"/>
      <c r="G165" s="118"/>
      <c r="H165" s="119" t="s">
        <v>144</v>
      </c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122">
        <v>35</v>
      </c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4"/>
      <c r="BT165" s="122">
        <v>730</v>
      </c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4"/>
      <c r="CJ165" s="122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4"/>
      <c r="DB165" s="113">
        <f>BD165*BT165</f>
        <v>25550</v>
      </c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5"/>
      <c r="DT165" s="113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5"/>
    </row>
    <row r="166" spans="1:141" ht="12" customHeight="1">
      <c r="A166" s="116"/>
      <c r="B166" s="117"/>
      <c r="C166" s="117"/>
      <c r="D166" s="117"/>
      <c r="E166" s="117"/>
      <c r="F166" s="117"/>
      <c r="G166" s="118"/>
      <c r="H166" s="119" t="s">
        <v>145</v>
      </c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1"/>
      <c r="BD166" s="122">
        <v>14</v>
      </c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4"/>
      <c r="BT166" s="122">
        <v>700</v>
      </c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4"/>
      <c r="CJ166" s="122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4"/>
      <c r="DB166" s="113">
        <f>BD166*BT166</f>
        <v>9800</v>
      </c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5"/>
      <c r="DT166" s="113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5"/>
    </row>
    <row r="167" spans="1:141" ht="12" customHeight="1">
      <c r="A167" s="116" t="s">
        <v>23</v>
      </c>
      <c r="B167" s="117"/>
      <c r="C167" s="117"/>
      <c r="D167" s="117"/>
      <c r="E167" s="117"/>
      <c r="F167" s="117"/>
      <c r="G167" s="118"/>
      <c r="H167" s="119" t="s">
        <v>139</v>
      </c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1"/>
      <c r="BD167" s="122">
        <v>25</v>
      </c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4"/>
      <c r="BT167" s="122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4"/>
      <c r="CJ167" s="122">
        <v>2961</v>
      </c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4"/>
      <c r="DB167" s="113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5"/>
      <c r="DT167" s="113">
        <f>BD167*CJ167</f>
        <v>74025</v>
      </c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5"/>
    </row>
    <row r="168" spans="1:141" ht="12" customHeight="1">
      <c r="A168" s="116" t="s">
        <v>29</v>
      </c>
      <c r="B168" s="117"/>
      <c r="C168" s="117"/>
      <c r="D168" s="117"/>
      <c r="E168" s="117"/>
      <c r="F168" s="117"/>
      <c r="G168" s="118"/>
      <c r="H168" s="119" t="s">
        <v>184</v>
      </c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1"/>
      <c r="BD168" s="122">
        <v>15</v>
      </c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4"/>
      <c r="BT168" s="122">
        <v>15</v>
      </c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4"/>
      <c r="CJ168" s="122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4"/>
      <c r="DB168" s="113">
        <v>33800</v>
      </c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5"/>
      <c r="DT168" s="113">
        <v>5000</v>
      </c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5"/>
    </row>
    <row r="169" spans="1:141" ht="12" customHeight="1">
      <c r="A169" s="116" t="s">
        <v>60</v>
      </c>
      <c r="B169" s="117"/>
      <c r="C169" s="117"/>
      <c r="D169" s="117"/>
      <c r="E169" s="117"/>
      <c r="F169" s="117"/>
      <c r="G169" s="118"/>
      <c r="H169" s="119" t="s">
        <v>185</v>
      </c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1"/>
      <c r="BD169" s="122">
        <v>167</v>
      </c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4"/>
      <c r="BT169" s="122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4"/>
      <c r="CJ169" s="122">
        <v>0.12</v>
      </c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4"/>
      <c r="DB169" s="113">
        <f>BD169*BT169</f>
        <v>0</v>
      </c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5"/>
      <c r="DT169" s="113">
        <v>500</v>
      </c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5"/>
    </row>
    <row r="170" spans="1:141" ht="12" customHeight="1">
      <c r="A170" s="116" t="s">
        <v>62</v>
      </c>
      <c r="B170" s="117"/>
      <c r="C170" s="117"/>
      <c r="D170" s="117"/>
      <c r="E170" s="117"/>
      <c r="F170" s="117"/>
      <c r="G170" s="118"/>
      <c r="H170" s="119" t="s">
        <v>150</v>
      </c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1"/>
      <c r="BD170" s="122">
        <v>167</v>
      </c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4"/>
      <c r="BT170" s="122">
        <f>0.2*49.5</f>
        <v>9.9</v>
      </c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4"/>
      <c r="CJ170" s="122">
        <v>0.12</v>
      </c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4"/>
      <c r="DB170" s="113">
        <v>38500</v>
      </c>
      <c r="DC170" s="114"/>
      <c r="DD170" s="114"/>
      <c r="DE170" s="114"/>
      <c r="DF170" s="114"/>
      <c r="DG170" s="114"/>
      <c r="DH170" s="114"/>
      <c r="DI170" s="114"/>
      <c r="DJ170" s="114"/>
      <c r="DK170" s="114"/>
      <c r="DL170" s="114"/>
      <c r="DM170" s="114"/>
      <c r="DN170" s="114"/>
      <c r="DO170" s="114"/>
      <c r="DP170" s="114"/>
      <c r="DQ170" s="114"/>
      <c r="DR170" s="114"/>
      <c r="DS170" s="115"/>
      <c r="DT170" s="113">
        <v>500</v>
      </c>
      <c r="DU170" s="114"/>
      <c r="DV170" s="114"/>
      <c r="DW170" s="114"/>
      <c r="DX170" s="114"/>
      <c r="DY170" s="114"/>
      <c r="DZ170" s="114"/>
      <c r="EA170" s="114"/>
      <c r="EB170" s="114"/>
      <c r="EC170" s="114"/>
      <c r="ED170" s="114"/>
      <c r="EE170" s="114"/>
      <c r="EF170" s="114"/>
      <c r="EG170" s="114"/>
      <c r="EH170" s="114"/>
      <c r="EI170" s="114"/>
      <c r="EJ170" s="114"/>
      <c r="EK170" s="115"/>
    </row>
    <row r="171" spans="1:141" ht="12" customHeight="1">
      <c r="A171" s="116" t="s">
        <v>82</v>
      </c>
      <c r="B171" s="117"/>
      <c r="C171" s="117"/>
      <c r="D171" s="117"/>
      <c r="E171" s="117"/>
      <c r="F171" s="117"/>
      <c r="G171" s="118"/>
      <c r="H171" s="119" t="s">
        <v>151</v>
      </c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1"/>
      <c r="BD171" s="122">
        <v>167</v>
      </c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4"/>
      <c r="BT171" s="122">
        <f>10</f>
        <v>10</v>
      </c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4"/>
      <c r="CJ171" s="122">
        <v>0.1</v>
      </c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4"/>
      <c r="DB171" s="113">
        <v>73100</v>
      </c>
      <c r="DC171" s="114"/>
      <c r="DD171" s="114"/>
      <c r="DE171" s="114"/>
      <c r="DF171" s="114"/>
      <c r="DG171" s="114"/>
      <c r="DH171" s="114"/>
      <c r="DI171" s="114"/>
      <c r="DJ171" s="114"/>
      <c r="DK171" s="114"/>
      <c r="DL171" s="114"/>
      <c r="DM171" s="114"/>
      <c r="DN171" s="114"/>
      <c r="DO171" s="114"/>
      <c r="DP171" s="114"/>
      <c r="DQ171" s="114"/>
      <c r="DR171" s="114"/>
      <c r="DS171" s="115"/>
      <c r="DT171" s="113">
        <v>600</v>
      </c>
      <c r="DU171" s="114"/>
      <c r="DV171" s="114"/>
      <c r="DW171" s="114"/>
      <c r="DX171" s="114"/>
      <c r="DY171" s="114"/>
      <c r="DZ171" s="114"/>
      <c r="EA171" s="114"/>
      <c r="EB171" s="114"/>
      <c r="EC171" s="114"/>
      <c r="ED171" s="114"/>
      <c r="EE171" s="114"/>
      <c r="EF171" s="114"/>
      <c r="EG171" s="114"/>
      <c r="EH171" s="114"/>
      <c r="EI171" s="114"/>
      <c r="EJ171" s="114"/>
      <c r="EK171" s="115"/>
    </row>
    <row r="172" spans="1:141" ht="12" customHeight="1">
      <c r="A172" s="116" t="s">
        <v>83</v>
      </c>
      <c r="B172" s="117"/>
      <c r="C172" s="117"/>
      <c r="D172" s="117"/>
      <c r="E172" s="117"/>
      <c r="F172" s="117"/>
      <c r="G172" s="118"/>
      <c r="H172" s="119" t="s">
        <v>140</v>
      </c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1"/>
      <c r="BD172" s="122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4"/>
      <c r="BT172" s="122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4"/>
      <c r="CJ172" s="122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4"/>
      <c r="DB172" s="113"/>
      <c r="DC172" s="114"/>
      <c r="DD172" s="114"/>
      <c r="DE172" s="114"/>
      <c r="DF172" s="114"/>
      <c r="DG172" s="114"/>
      <c r="DH172" s="114"/>
      <c r="DI172" s="114"/>
      <c r="DJ172" s="114"/>
      <c r="DK172" s="114"/>
      <c r="DL172" s="114"/>
      <c r="DM172" s="114"/>
      <c r="DN172" s="114"/>
      <c r="DO172" s="114"/>
      <c r="DP172" s="114"/>
      <c r="DQ172" s="114"/>
      <c r="DR172" s="114"/>
      <c r="DS172" s="115"/>
      <c r="DT172" s="113">
        <v>200</v>
      </c>
      <c r="DU172" s="114"/>
      <c r="DV172" s="114"/>
      <c r="DW172" s="114"/>
      <c r="DX172" s="114"/>
      <c r="DY172" s="114"/>
      <c r="DZ172" s="114"/>
      <c r="EA172" s="114"/>
      <c r="EB172" s="114"/>
      <c r="EC172" s="114"/>
      <c r="ED172" s="114"/>
      <c r="EE172" s="114"/>
      <c r="EF172" s="114"/>
      <c r="EG172" s="114"/>
      <c r="EH172" s="114"/>
      <c r="EI172" s="114"/>
      <c r="EJ172" s="114"/>
      <c r="EK172" s="115"/>
    </row>
    <row r="173" spans="1:141" ht="12" customHeight="1">
      <c r="A173" s="116" t="s">
        <v>86</v>
      </c>
      <c r="B173" s="117"/>
      <c r="C173" s="117"/>
      <c r="D173" s="117"/>
      <c r="E173" s="117"/>
      <c r="F173" s="117"/>
      <c r="G173" s="118"/>
      <c r="H173" s="119" t="s">
        <v>141</v>
      </c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  <c r="BD173" s="122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4"/>
      <c r="BT173" s="122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4"/>
      <c r="CJ173" s="122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4"/>
      <c r="DB173" s="113"/>
      <c r="DC173" s="114"/>
      <c r="DD173" s="114"/>
      <c r="DE173" s="114"/>
      <c r="DF173" s="114"/>
      <c r="DG173" s="114"/>
      <c r="DH173" s="114"/>
      <c r="DI173" s="114"/>
      <c r="DJ173" s="114"/>
      <c r="DK173" s="114"/>
      <c r="DL173" s="114"/>
      <c r="DM173" s="114"/>
      <c r="DN173" s="114"/>
      <c r="DO173" s="114"/>
      <c r="DP173" s="114"/>
      <c r="DQ173" s="114"/>
      <c r="DR173" s="114"/>
      <c r="DS173" s="115"/>
      <c r="DT173" s="113">
        <v>133300</v>
      </c>
      <c r="DU173" s="114"/>
      <c r="DV173" s="114"/>
      <c r="DW173" s="114"/>
      <c r="DX173" s="114"/>
      <c r="DY173" s="114"/>
      <c r="DZ173" s="114"/>
      <c r="EA173" s="114"/>
      <c r="EB173" s="114"/>
      <c r="EC173" s="114"/>
      <c r="ED173" s="114"/>
      <c r="EE173" s="114"/>
      <c r="EF173" s="114"/>
      <c r="EG173" s="114"/>
      <c r="EH173" s="114"/>
      <c r="EI173" s="114"/>
      <c r="EJ173" s="114"/>
      <c r="EK173" s="115"/>
    </row>
    <row r="174" spans="1:141" ht="12" customHeight="1">
      <c r="A174" s="125">
        <v>9</v>
      </c>
      <c r="B174" s="125"/>
      <c r="C174" s="125"/>
      <c r="D174" s="125"/>
      <c r="E174" s="125"/>
      <c r="F174" s="125"/>
      <c r="G174" s="126"/>
      <c r="H174" s="119" t="s">
        <v>138</v>
      </c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1"/>
      <c r="BD174" s="122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4"/>
      <c r="BT174" s="122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4"/>
      <c r="CJ174" s="122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4"/>
      <c r="DB174" s="113">
        <v>4300</v>
      </c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5"/>
      <c r="DT174" s="113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115"/>
    </row>
    <row r="175" spans="1:141" ht="12" customHeight="1">
      <c r="A175" s="116" t="s">
        <v>90</v>
      </c>
      <c r="B175" s="117"/>
      <c r="C175" s="117"/>
      <c r="D175" s="117"/>
      <c r="E175" s="117"/>
      <c r="F175" s="117"/>
      <c r="G175" s="118"/>
      <c r="H175" s="119" t="s">
        <v>142</v>
      </c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1"/>
      <c r="BD175" s="122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4"/>
      <c r="BT175" s="122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4"/>
      <c r="CJ175" s="122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4"/>
      <c r="DB175" s="113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5"/>
      <c r="DT175" s="113">
        <v>6400</v>
      </c>
      <c r="DU175" s="114"/>
      <c r="DV175" s="114"/>
      <c r="DW175" s="114"/>
      <c r="DX175" s="114"/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5"/>
    </row>
    <row r="176" spans="1:141" ht="12" customHeight="1">
      <c r="A176" s="106"/>
      <c r="B176" s="106"/>
      <c r="C176" s="106"/>
      <c r="D176" s="106"/>
      <c r="E176" s="106"/>
      <c r="F176" s="106"/>
      <c r="G176" s="106"/>
      <c r="H176" s="107" t="s">
        <v>2</v>
      </c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8"/>
      <c r="BD176" s="109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1"/>
      <c r="BT176" s="112" t="s">
        <v>3</v>
      </c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09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1"/>
      <c r="DB176" s="103">
        <f>SUM(DB163:DB175)</f>
        <v>241820</v>
      </c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5"/>
      <c r="DT176" s="103">
        <f>DT167+DT170+DT171+DT172+DT173+DT174+DT175+DT168</f>
        <v>220025</v>
      </c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5"/>
    </row>
    <row r="179" spans="1:106" ht="12" customHeight="1">
      <c r="A179" s="97" t="s">
        <v>153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T179" s="97" t="s">
        <v>156</v>
      </c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</row>
    <row r="181" spans="1:106" ht="12" customHeight="1">
      <c r="A181" s="97" t="s">
        <v>154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T181" s="97" t="s">
        <v>152</v>
      </c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</row>
  </sheetData>
  <sheetProtection/>
  <mergeCells count="592">
    <mergeCell ref="A162:G162"/>
    <mergeCell ref="H162:BC162"/>
    <mergeCell ref="DB140:DS140"/>
    <mergeCell ref="DB139:DS139"/>
    <mergeCell ref="DT162:EK162"/>
    <mergeCell ref="A163:G163"/>
    <mergeCell ref="H163:BC163"/>
    <mergeCell ref="BD163:BS163"/>
    <mergeCell ref="BT163:CI163"/>
    <mergeCell ref="CJ163:DA163"/>
    <mergeCell ref="DB163:DS163"/>
    <mergeCell ref="DT163:EK163"/>
    <mergeCell ref="BR5:DA5"/>
    <mergeCell ref="BR6:DA6"/>
    <mergeCell ref="BR7:DA7"/>
    <mergeCell ref="BR8:DA8"/>
    <mergeCell ref="BT145:DA145"/>
    <mergeCell ref="BT55:CD55"/>
    <mergeCell ref="CE55:EK55"/>
    <mergeCell ref="BV91:DU91"/>
    <mergeCell ref="CJ169:DA169"/>
    <mergeCell ref="BT116:DA116"/>
    <mergeCell ref="BT127:DA127"/>
    <mergeCell ref="BT128:DA128"/>
    <mergeCell ref="BD162:BS162"/>
    <mergeCell ref="BT41:DA41"/>
    <mergeCell ref="BT42:DA42"/>
    <mergeCell ref="BT43:DA43"/>
    <mergeCell ref="BT44:DA44"/>
    <mergeCell ref="BT138:CI138"/>
    <mergeCell ref="A168:G168"/>
    <mergeCell ref="H168:BC168"/>
    <mergeCell ref="BD168:BS168"/>
    <mergeCell ref="BT168:CI168"/>
    <mergeCell ref="DB168:DS168"/>
    <mergeCell ref="A166:G166"/>
    <mergeCell ref="H166:BC166"/>
    <mergeCell ref="BD166:BS166"/>
    <mergeCell ref="BT166:CI166"/>
    <mergeCell ref="DB166:DS166"/>
    <mergeCell ref="CJ166:DA166"/>
    <mergeCell ref="DT168:EK168"/>
    <mergeCell ref="A167:G167"/>
    <mergeCell ref="H167:BC167"/>
    <mergeCell ref="BD167:BS167"/>
    <mergeCell ref="BT167:CI167"/>
    <mergeCell ref="DB167:DS167"/>
    <mergeCell ref="DT167:EK167"/>
    <mergeCell ref="CJ167:DA167"/>
    <mergeCell ref="CJ168:DA168"/>
    <mergeCell ref="DT164:EK164"/>
    <mergeCell ref="CJ164:DA164"/>
    <mergeCell ref="DT166:EK166"/>
    <mergeCell ref="A165:G165"/>
    <mergeCell ref="H165:BC165"/>
    <mergeCell ref="BD165:BS165"/>
    <mergeCell ref="BT165:CI165"/>
    <mergeCell ref="DB165:DS165"/>
    <mergeCell ref="DT165:EK165"/>
    <mergeCell ref="CJ165:DA165"/>
    <mergeCell ref="BD161:BS161"/>
    <mergeCell ref="BT161:CI161"/>
    <mergeCell ref="DB161:DS161"/>
    <mergeCell ref="A164:G164"/>
    <mergeCell ref="H164:BC164"/>
    <mergeCell ref="BD164:BS164"/>
    <mergeCell ref="BT164:CI164"/>
    <mergeCell ref="DB164:DS164"/>
    <mergeCell ref="BT162:CI162"/>
    <mergeCell ref="DB162:DS162"/>
    <mergeCell ref="DB123:DS123"/>
    <mergeCell ref="DB122:DS122"/>
    <mergeCell ref="DB121:DS121"/>
    <mergeCell ref="DB120:DS120"/>
    <mergeCell ref="A144:G144"/>
    <mergeCell ref="H144:BS144"/>
    <mergeCell ref="DB144:DS144"/>
    <mergeCell ref="BT143:DA143"/>
    <mergeCell ref="BT144:DA144"/>
    <mergeCell ref="DB143:DS143"/>
    <mergeCell ref="DB42:DS42"/>
    <mergeCell ref="DB43:DS43"/>
    <mergeCell ref="DB44:DS44"/>
    <mergeCell ref="X50:EK50"/>
    <mergeCell ref="H44:BC44"/>
    <mergeCell ref="BD44:BS44"/>
    <mergeCell ref="BD42:BS42"/>
    <mergeCell ref="DT44:EK44"/>
    <mergeCell ref="A48:EK48"/>
    <mergeCell ref="BD43:BS43"/>
    <mergeCell ref="DV93:EK93"/>
    <mergeCell ref="DV94:EK94"/>
    <mergeCell ref="X36:EK36"/>
    <mergeCell ref="A38:AO38"/>
    <mergeCell ref="AP38:EK38"/>
    <mergeCell ref="A44:G44"/>
    <mergeCell ref="A47:EK47"/>
    <mergeCell ref="A42:G42"/>
    <mergeCell ref="DT41:EK41"/>
    <mergeCell ref="H42:BC42"/>
    <mergeCell ref="DB169:DS169"/>
    <mergeCell ref="DT143:EK143"/>
    <mergeCell ref="DT169:EK169"/>
    <mergeCell ref="DB142:DS142"/>
    <mergeCell ref="H41:BC41"/>
    <mergeCell ref="DT149:EK149"/>
    <mergeCell ref="DT150:EK150"/>
    <mergeCell ref="DT151:EK151"/>
    <mergeCell ref="DB151:DS151"/>
    <mergeCell ref="DB150:DS150"/>
    <mergeCell ref="A143:G143"/>
    <mergeCell ref="H143:BS143"/>
    <mergeCell ref="DB141:DS141"/>
    <mergeCell ref="A138:G138"/>
    <mergeCell ref="H138:BS138"/>
    <mergeCell ref="BV94:DU94"/>
    <mergeCell ref="DT126:EK126"/>
    <mergeCell ref="DB118:DS118"/>
    <mergeCell ref="DB117:DS117"/>
    <mergeCell ref="DB125:DS125"/>
    <mergeCell ref="DT140:EK140"/>
    <mergeCell ref="DT142:EK142"/>
    <mergeCell ref="DT141:EK141"/>
    <mergeCell ref="DT161:EK161"/>
    <mergeCell ref="DT145:EK145"/>
    <mergeCell ref="DT160:EK160"/>
    <mergeCell ref="DT144:EK144"/>
    <mergeCell ref="DB137:DS137"/>
    <mergeCell ref="DT138:EK138"/>
    <mergeCell ref="DB135:DS135"/>
    <mergeCell ref="DB136:DS136"/>
    <mergeCell ref="A140:G140"/>
    <mergeCell ref="H140:BS140"/>
    <mergeCell ref="BT140:CI140"/>
    <mergeCell ref="DT139:EK139"/>
    <mergeCell ref="DT136:EK136"/>
    <mergeCell ref="DT135:EK135"/>
    <mergeCell ref="H141:BS141"/>
    <mergeCell ref="A126:G126"/>
    <mergeCell ref="H126:BC126"/>
    <mergeCell ref="BD126:BS126"/>
    <mergeCell ref="BT126:CI126"/>
    <mergeCell ref="A139:G139"/>
    <mergeCell ref="BT139:CI139"/>
    <mergeCell ref="BT137:CI137"/>
    <mergeCell ref="A129:G129"/>
    <mergeCell ref="H129:BC129"/>
    <mergeCell ref="DB126:DS126"/>
    <mergeCell ref="A127:G127"/>
    <mergeCell ref="H127:BC127"/>
    <mergeCell ref="BD127:BS127"/>
    <mergeCell ref="DT127:EK127"/>
    <mergeCell ref="DB127:DS127"/>
    <mergeCell ref="DT125:EK125"/>
    <mergeCell ref="A124:G124"/>
    <mergeCell ref="H124:BC124"/>
    <mergeCell ref="BD124:BS124"/>
    <mergeCell ref="BT124:CI124"/>
    <mergeCell ref="DT124:EK124"/>
    <mergeCell ref="DB124:DS124"/>
    <mergeCell ref="H118:BC118"/>
    <mergeCell ref="BD118:BS118"/>
    <mergeCell ref="BT118:CI118"/>
    <mergeCell ref="DT118:EK118"/>
    <mergeCell ref="A120:G120"/>
    <mergeCell ref="H120:BC120"/>
    <mergeCell ref="BD120:BS120"/>
    <mergeCell ref="BT120:CI120"/>
    <mergeCell ref="DT120:EK120"/>
    <mergeCell ref="DB119:DS119"/>
    <mergeCell ref="A3:EK3"/>
    <mergeCell ref="DB6:DS6"/>
    <mergeCell ref="DB5:DS5"/>
    <mergeCell ref="A7:F7"/>
    <mergeCell ref="AE7:AY7"/>
    <mergeCell ref="A6:F6"/>
    <mergeCell ref="A5:F5"/>
    <mergeCell ref="G5:AD5"/>
    <mergeCell ref="DB7:DS7"/>
    <mergeCell ref="G7:AD7"/>
    <mergeCell ref="AE5:AY5"/>
    <mergeCell ref="AZ5:BQ5"/>
    <mergeCell ref="G6:AD6"/>
    <mergeCell ref="AE6:AY6"/>
    <mergeCell ref="AZ6:BQ6"/>
    <mergeCell ref="AZ7:BQ7"/>
    <mergeCell ref="DB8:DS8"/>
    <mergeCell ref="A10:EK10"/>
    <mergeCell ref="A43:G43"/>
    <mergeCell ref="DT42:EK42"/>
    <mergeCell ref="H43:BC43"/>
    <mergeCell ref="A8:F8"/>
    <mergeCell ref="G8:AD8"/>
    <mergeCell ref="AE8:AY8"/>
    <mergeCell ref="AZ8:BQ8"/>
    <mergeCell ref="A41:G41"/>
    <mergeCell ref="BD41:BS41"/>
    <mergeCell ref="DB41:DS41"/>
    <mergeCell ref="DW23:EK24"/>
    <mergeCell ref="H24:BV24"/>
    <mergeCell ref="A30:F30"/>
    <mergeCell ref="BW29:DV29"/>
    <mergeCell ref="DW29:EK29"/>
    <mergeCell ref="G30:BV30"/>
    <mergeCell ref="BW30:DV30"/>
    <mergeCell ref="DW30:EK30"/>
    <mergeCell ref="BW28:DV28"/>
    <mergeCell ref="A25:F25"/>
    <mergeCell ref="A16:F16"/>
    <mergeCell ref="G16:BV16"/>
    <mergeCell ref="BW16:DV16"/>
    <mergeCell ref="DW16:EK16"/>
    <mergeCell ref="DW28:EK28"/>
    <mergeCell ref="H18:BV18"/>
    <mergeCell ref="H28:BV28"/>
    <mergeCell ref="BW26:DV26"/>
    <mergeCell ref="G15:BV15"/>
    <mergeCell ref="BW15:DV15"/>
    <mergeCell ref="BW18:DV19"/>
    <mergeCell ref="A21:F21"/>
    <mergeCell ref="H21:BV21"/>
    <mergeCell ref="BW21:DV21"/>
    <mergeCell ref="DW15:EK15"/>
    <mergeCell ref="A17:F17"/>
    <mergeCell ref="A23:F24"/>
    <mergeCell ref="H23:BV23"/>
    <mergeCell ref="BW23:DV24"/>
    <mergeCell ref="H17:BV17"/>
    <mergeCell ref="BW17:DV17"/>
    <mergeCell ref="DW17:EK17"/>
    <mergeCell ref="A18:F19"/>
    <mergeCell ref="A15:F15"/>
    <mergeCell ref="DW18:EK19"/>
    <mergeCell ref="H19:BV19"/>
    <mergeCell ref="A20:F20"/>
    <mergeCell ref="H20:BV20"/>
    <mergeCell ref="BW20:DV20"/>
    <mergeCell ref="DW20:EK20"/>
    <mergeCell ref="DW21:EK21"/>
    <mergeCell ref="A22:F22"/>
    <mergeCell ref="H22:BV22"/>
    <mergeCell ref="BW22:DV22"/>
    <mergeCell ref="DW22:EK22"/>
    <mergeCell ref="A32:EK32"/>
    <mergeCell ref="H25:BV25"/>
    <mergeCell ref="BW25:DV25"/>
    <mergeCell ref="DW25:EK25"/>
    <mergeCell ref="H26:BV26"/>
    <mergeCell ref="A34:EK34"/>
    <mergeCell ref="DW26:EK26"/>
    <mergeCell ref="DW27:EK27"/>
    <mergeCell ref="A29:F29"/>
    <mergeCell ref="A28:F28"/>
    <mergeCell ref="H29:BV29"/>
    <mergeCell ref="A27:F27"/>
    <mergeCell ref="H27:BV27"/>
    <mergeCell ref="BW27:DV27"/>
    <mergeCell ref="A26:F26"/>
    <mergeCell ref="A52:AO52"/>
    <mergeCell ref="AP52:EK52"/>
    <mergeCell ref="A54:G54"/>
    <mergeCell ref="H54:BC54"/>
    <mergeCell ref="BD54:BS54"/>
    <mergeCell ref="BT54:CD54"/>
    <mergeCell ref="CE54:EK54"/>
    <mergeCell ref="A56:G56"/>
    <mergeCell ref="H56:BC56"/>
    <mergeCell ref="BD56:BS56"/>
    <mergeCell ref="BT56:CD56"/>
    <mergeCell ref="CE56:EK56"/>
    <mergeCell ref="A55:G55"/>
    <mergeCell ref="H55:BC55"/>
    <mergeCell ref="BD55:BS55"/>
    <mergeCell ref="H57:BC57"/>
    <mergeCell ref="BD57:BS57"/>
    <mergeCell ref="BT57:CD57"/>
    <mergeCell ref="CE57:EK57"/>
    <mergeCell ref="A78:G78"/>
    <mergeCell ref="H78:BC78"/>
    <mergeCell ref="BD78:BS78"/>
    <mergeCell ref="BT78:CD78"/>
    <mergeCell ref="CE78:EK78"/>
    <mergeCell ref="BD67:BZ67"/>
    <mergeCell ref="A92:G92"/>
    <mergeCell ref="H92:AO92"/>
    <mergeCell ref="A93:G93"/>
    <mergeCell ref="BF93:BU93"/>
    <mergeCell ref="AP91:BE91"/>
    <mergeCell ref="H93:AO93"/>
    <mergeCell ref="AP93:BE93"/>
    <mergeCell ref="BF91:BU91"/>
    <mergeCell ref="A91:G91"/>
    <mergeCell ref="AP92:BE92"/>
    <mergeCell ref="DV102:EK102"/>
    <mergeCell ref="H90:AO90"/>
    <mergeCell ref="AP90:BE90"/>
    <mergeCell ref="BF90:BU90"/>
    <mergeCell ref="BV90:DU90"/>
    <mergeCell ref="EL93:FA93"/>
    <mergeCell ref="EL92:FA92"/>
    <mergeCell ref="BF92:BU92"/>
    <mergeCell ref="EL91:FA91"/>
    <mergeCell ref="EL90:FA90"/>
    <mergeCell ref="BV93:DU93"/>
    <mergeCell ref="H102:AO102"/>
    <mergeCell ref="AP102:BE102"/>
    <mergeCell ref="BF102:BU102"/>
    <mergeCell ref="BV102:DU102"/>
    <mergeCell ref="BF94:BU94"/>
    <mergeCell ref="EL94:FA94"/>
    <mergeCell ref="H94:AO94"/>
    <mergeCell ref="A102:G102"/>
    <mergeCell ref="DV104:EK104"/>
    <mergeCell ref="A103:G103"/>
    <mergeCell ref="BF103:BU103"/>
    <mergeCell ref="A104:G104"/>
    <mergeCell ref="H103:AO103"/>
    <mergeCell ref="A94:G94"/>
    <mergeCell ref="AP94:BE94"/>
    <mergeCell ref="AP103:BE103"/>
    <mergeCell ref="BV103:DU103"/>
    <mergeCell ref="H104:AO104"/>
    <mergeCell ref="AP104:BE104"/>
    <mergeCell ref="BV106:DU106"/>
    <mergeCell ref="DV106:EK106"/>
    <mergeCell ref="DV103:EK103"/>
    <mergeCell ref="BV104:DU104"/>
    <mergeCell ref="BF104:BU104"/>
    <mergeCell ref="DV105:EK105"/>
    <mergeCell ref="A106:G106"/>
    <mergeCell ref="H106:AO106"/>
    <mergeCell ref="AP106:BE106"/>
    <mergeCell ref="BF106:BU106"/>
    <mergeCell ref="A119:G119"/>
    <mergeCell ref="H119:BC119"/>
    <mergeCell ref="BD119:BS119"/>
    <mergeCell ref="BT119:CI119"/>
    <mergeCell ref="A109:EK109"/>
    <mergeCell ref="A115:G115"/>
    <mergeCell ref="DT119:EK119"/>
    <mergeCell ref="DT116:EK116"/>
    <mergeCell ref="A117:G117"/>
    <mergeCell ref="H117:BC117"/>
    <mergeCell ref="BD117:BS117"/>
    <mergeCell ref="A118:G118"/>
    <mergeCell ref="BT117:CI117"/>
    <mergeCell ref="DT117:EK117"/>
    <mergeCell ref="A116:G116"/>
    <mergeCell ref="H116:BC116"/>
    <mergeCell ref="DT122:EK122"/>
    <mergeCell ref="A121:G121"/>
    <mergeCell ref="H121:BC121"/>
    <mergeCell ref="BD121:BS121"/>
    <mergeCell ref="BT121:CI121"/>
    <mergeCell ref="DT121:EK121"/>
    <mergeCell ref="DT123:EK123"/>
    <mergeCell ref="A137:G137"/>
    <mergeCell ref="H137:BS137"/>
    <mergeCell ref="DB128:DS128"/>
    <mergeCell ref="DT128:EK128"/>
    <mergeCell ref="A128:G128"/>
    <mergeCell ref="A125:G125"/>
    <mergeCell ref="H125:BC125"/>
    <mergeCell ref="BD125:BS125"/>
    <mergeCell ref="BT125:CI125"/>
    <mergeCell ref="H115:BC115"/>
    <mergeCell ref="BD115:BS115"/>
    <mergeCell ref="DT115:EK115"/>
    <mergeCell ref="A112:AO112"/>
    <mergeCell ref="AP112:EK112"/>
    <mergeCell ref="X110:EK110"/>
    <mergeCell ref="DB115:DS115"/>
    <mergeCell ref="BT115:DA115"/>
    <mergeCell ref="BD128:BS128"/>
    <mergeCell ref="A123:G123"/>
    <mergeCell ref="H123:BC123"/>
    <mergeCell ref="BD123:BS123"/>
    <mergeCell ref="BT123:CI123"/>
    <mergeCell ref="A122:G122"/>
    <mergeCell ref="H122:BC122"/>
    <mergeCell ref="BD122:BS122"/>
    <mergeCell ref="BT122:CI122"/>
    <mergeCell ref="A150:G150"/>
    <mergeCell ref="A169:G169"/>
    <mergeCell ref="H169:BC169"/>
    <mergeCell ref="BD169:BS169"/>
    <mergeCell ref="BT169:CI169"/>
    <mergeCell ref="A159:G159"/>
    <mergeCell ref="H159:BC159"/>
    <mergeCell ref="A151:G151"/>
    <mergeCell ref="A161:G161"/>
    <mergeCell ref="H161:BC161"/>
    <mergeCell ref="DT43:EK43"/>
    <mergeCell ref="X61:EK61"/>
    <mergeCell ref="A63:AO63"/>
    <mergeCell ref="AP63:EK63"/>
    <mergeCell ref="DV91:EK91"/>
    <mergeCell ref="BT77:CD77"/>
    <mergeCell ref="CE77:EK77"/>
    <mergeCell ref="DV90:EK90"/>
    <mergeCell ref="A57:G57"/>
    <mergeCell ref="A90:G90"/>
    <mergeCell ref="A87:EK87"/>
    <mergeCell ref="A149:G149"/>
    <mergeCell ref="A135:G135"/>
    <mergeCell ref="H139:BS139"/>
    <mergeCell ref="A142:G142"/>
    <mergeCell ref="H142:BS142"/>
    <mergeCell ref="H105:AO105"/>
    <mergeCell ref="BD116:BS116"/>
    <mergeCell ref="DB116:DS116"/>
    <mergeCell ref="H128:BC128"/>
    <mergeCell ref="BF105:BU105"/>
    <mergeCell ref="BV105:DU105"/>
    <mergeCell ref="A79:G79"/>
    <mergeCell ref="H79:BC79"/>
    <mergeCell ref="BD79:BS79"/>
    <mergeCell ref="BT79:CD79"/>
    <mergeCell ref="CE79:EK79"/>
    <mergeCell ref="H91:AO91"/>
    <mergeCell ref="BV89:DU89"/>
    <mergeCell ref="A81:EK81"/>
    <mergeCell ref="A68:G68"/>
    <mergeCell ref="H68:BC68"/>
    <mergeCell ref="BD68:BZ68"/>
    <mergeCell ref="A67:G67"/>
    <mergeCell ref="H67:BC67"/>
    <mergeCell ref="A105:G105"/>
    <mergeCell ref="A77:G77"/>
    <mergeCell ref="H77:BC77"/>
    <mergeCell ref="BD76:BS76"/>
    <mergeCell ref="BT76:CD76"/>
    <mergeCell ref="A59:EK59"/>
    <mergeCell ref="A65:G65"/>
    <mergeCell ref="H65:BC65"/>
    <mergeCell ref="BD65:BZ65"/>
    <mergeCell ref="A66:G66"/>
    <mergeCell ref="H66:BC66"/>
    <mergeCell ref="BD66:BZ66"/>
    <mergeCell ref="A158:G158"/>
    <mergeCell ref="H158:BC158"/>
    <mergeCell ref="BD158:BS158"/>
    <mergeCell ref="BT158:CI158"/>
    <mergeCell ref="DB158:DS158"/>
    <mergeCell ref="DT158:EK158"/>
    <mergeCell ref="CJ158:DA158"/>
    <mergeCell ref="A160:G160"/>
    <mergeCell ref="H160:BC160"/>
    <mergeCell ref="BD160:BS160"/>
    <mergeCell ref="BT160:CI160"/>
    <mergeCell ref="DB160:DS160"/>
    <mergeCell ref="BV92:DU92"/>
    <mergeCell ref="H145:BS145"/>
    <mergeCell ref="DB138:DS138"/>
    <mergeCell ref="DT137:EK137"/>
    <mergeCell ref="DV92:EK92"/>
    <mergeCell ref="BD159:BS159"/>
    <mergeCell ref="BT159:CI159"/>
    <mergeCell ref="DB159:DS159"/>
    <mergeCell ref="DT159:EK159"/>
    <mergeCell ref="CJ159:DA159"/>
    <mergeCell ref="BD77:BS77"/>
    <mergeCell ref="DB145:DS145"/>
    <mergeCell ref="AP89:BE89"/>
    <mergeCell ref="BF89:BU89"/>
    <mergeCell ref="AP105:BE105"/>
    <mergeCell ref="DV89:EK89"/>
    <mergeCell ref="A70:EK70"/>
    <mergeCell ref="X72:EK72"/>
    <mergeCell ref="A74:AO74"/>
    <mergeCell ref="AP74:EK74"/>
    <mergeCell ref="A76:G76"/>
    <mergeCell ref="H76:BC76"/>
    <mergeCell ref="CE76:EK76"/>
    <mergeCell ref="A85:AO85"/>
    <mergeCell ref="AP85:EK85"/>
    <mergeCell ref="EL89:FA89"/>
    <mergeCell ref="A96:EK96"/>
    <mergeCell ref="A101:G101"/>
    <mergeCell ref="H101:AO101"/>
    <mergeCell ref="AP101:BE101"/>
    <mergeCell ref="BF101:BU101"/>
    <mergeCell ref="BV101:DU101"/>
    <mergeCell ref="DV101:EK101"/>
    <mergeCell ref="A89:G89"/>
    <mergeCell ref="H89:AO89"/>
    <mergeCell ref="BD129:BS129"/>
    <mergeCell ref="BT129:DA129"/>
    <mergeCell ref="DB129:DS129"/>
    <mergeCell ref="DT129:EK129"/>
    <mergeCell ref="A130:G130"/>
    <mergeCell ref="H130:BC130"/>
    <mergeCell ref="BD130:BS130"/>
    <mergeCell ref="BT130:DA130"/>
    <mergeCell ref="DB130:DS130"/>
    <mergeCell ref="DT130:EK130"/>
    <mergeCell ref="A132:EK132"/>
    <mergeCell ref="A133:AO133"/>
    <mergeCell ref="AP133:EK133"/>
    <mergeCell ref="H135:BC135"/>
    <mergeCell ref="BD135:BS135"/>
    <mergeCell ref="BT135:DA135"/>
    <mergeCell ref="BT136:DA136"/>
    <mergeCell ref="BT141:CI141"/>
    <mergeCell ref="BT142:CI142"/>
    <mergeCell ref="A146:G146"/>
    <mergeCell ref="H146:BS146"/>
    <mergeCell ref="BT146:DA146"/>
    <mergeCell ref="A145:G145"/>
    <mergeCell ref="A136:G136"/>
    <mergeCell ref="H136:BS136"/>
    <mergeCell ref="A141:G141"/>
    <mergeCell ref="DB146:DS146"/>
    <mergeCell ref="DT146:EK146"/>
    <mergeCell ref="A147:G147"/>
    <mergeCell ref="H147:BS147"/>
    <mergeCell ref="BT147:DA147"/>
    <mergeCell ref="DB147:DS147"/>
    <mergeCell ref="DT147:EK147"/>
    <mergeCell ref="A148:G148"/>
    <mergeCell ref="H148:BS148"/>
    <mergeCell ref="BT148:DA148"/>
    <mergeCell ref="DB148:DS148"/>
    <mergeCell ref="DT148:EK148"/>
    <mergeCell ref="H149:BS149"/>
    <mergeCell ref="BT149:DA149"/>
    <mergeCell ref="DB149:DS149"/>
    <mergeCell ref="H150:BS150"/>
    <mergeCell ref="BT150:DA150"/>
    <mergeCell ref="H151:BS151"/>
    <mergeCell ref="BT151:DA151"/>
    <mergeCell ref="A153:EK153"/>
    <mergeCell ref="A170:G170"/>
    <mergeCell ref="H170:BC170"/>
    <mergeCell ref="BD170:BS170"/>
    <mergeCell ref="BT170:CI170"/>
    <mergeCell ref="CJ170:DA170"/>
    <mergeCell ref="A171:G171"/>
    <mergeCell ref="H171:BC171"/>
    <mergeCell ref="BD171:BS171"/>
    <mergeCell ref="BT171:CI171"/>
    <mergeCell ref="CJ171:DA171"/>
    <mergeCell ref="DB171:DS171"/>
    <mergeCell ref="BD172:BS172"/>
    <mergeCell ref="BT172:CI172"/>
    <mergeCell ref="CJ172:DA172"/>
    <mergeCell ref="DB172:DS172"/>
    <mergeCell ref="DB170:DS170"/>
    <mergeCell ref="DT170:EK170"/>
    <mergeCell ref="DT171:EK171"/>
    <mergeCell ref="DT172:EK172"/>
    <mergeCell ref="A173:G173"/>
    <mergeCell ref="H173:BC173"/>
    <mergeCell ref="BD173:BS173"/>
    <mergeCell ref="BT173:CI173"/>
    <mergeCell ref="CJ173:DA173"/>
    <mergeCell ref="DB173:DS173"/>
    <mergeCell ref="DT173:EK173"/>
    <mergeCell ref="A172:G172"/>
    <mergeCell ref="H172:BC172"/>
    <mergeCell ref="A174:G174"/>
    <mergeCell ref="H174:BC174"/>
    <mergeCell ref="BD174:BS174"/>
    <mergeCell ref="BT174:CI174"/>
    <mergeCell ref="CJ174:DA174"/>
    <mergeCell ref="DB174:DS174"/>
    <mergeCell ref="H175:BC175"/>
    <mergeCell ref="BD175:BS175"/>
    <mergeCell ref="BT175:CI175"/>
    <mergeCell ref="CJ175:DA175"/>
    <mergeCell ref="DB175:DS175"/>
    <mergeCell ref="DT175:EK175"/>
    <mergeCell ref="AP155:EK155"/>
    <mergeCell ref="DT176:EK176"/>
    <mergeCell ref="A176:G176"/>
    <mergeCell ref="H176:BC176"/>
    <mergeCell ref="BD176:BS176"/>
    <mergeCell ref="BT176:CI176"/>
    <mergeCell ref="CJ176:DA176"/>
    <mergeCell ref="DB176:DS176"/>
    <mergeCell ref="DT174:EK174"/>
    <mergeCell ref="A175:G175"/>
    <mergeCell ref="A181:BC181"/>
    <mergeCell ref="A179:BC179"/>
    <mergeCell ref="BT181:DB181"/>
    <mergeCell ref="BT179:DB179"/>
    <mergeCell ref="X12:EK12"/>
    <mergeCell ref="A13:AO13"/>
    <mergeCell ref="AP13:EK13"/>
    <mergeCell ref="A99:AO99"/>
    <mergeCell ref="AP99:EK99"/>
    <mergeCell ref="A155:AO155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5" max="159" man="1"/>
    <brk id="107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N14"/>
  <sheetViews>
    <sheetView tabSelected="1" zoomScalePageLayoutView="0" workbookViewId="0" topLeftCell="A1">
      <selection activeCell="CW6" sqref="CW6"/>
    </sheetView>
  </sheetViews>
  <sheetFormatPr defaultColWidth="1.12109375" defaultRowHeight="12.75"/>
  <cols>
    <col min="1" max="52" width="1.12109375" style="22" customWidth="1"/>
    <col min="53" max="60" width="0" style="22" hidden="1" customWidth="1"/>
    <col min="61" max="68" width="1.12109375" style="22" customWidth="1"/>
    <col min="69" max="76" width="0" style="22" hidden="1" customWidth="1"/>
    <col min="77" max="91" width="1.12109375" style="22" customWidth="1"/>
    <col min="92" max="92" width="6.875" style="22" customWidth="1"/>
    <col min="93" max="16384" width="1.12109375" style="22" customWidth="1"/>
  </cols>
  <sheetData>
    <row r="2" spans="1:92" ht="15" customHeight="1">
      <c r="A2" s="213" t="s">
        <v>148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</row>
    <row r="3" spans="1:92" ht="1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</row>
    <row r="4" spans="1:92" ht="36.75" customHeight="1">
      <c r="A4" s="227" t="s">
        <v>155</v>
      </c>
      <c r="B4" s="218"/>
      <c r="C4" s="219"/>
      <c r="D4" s="227" t="s">
        <v>120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9"/>
      <c r="AE4" s="227" t="s">
        <v>121</v>
      </c>
      <c r="AF4" s="218"/>
      <c r="AG4" s="218"/>
      <c r="AH4" s="218"/>
      <c r="AI4" s="218"/>
      <c r="AJ4" s="219"/>
      <c r="AK4" s="228" t="s">
        <v>122</v>
      </c>
      <c r="AL4" s="215"/>
      <c r="AM4" s="215"/>
      <c r="AN4" s="215"/>
      <c r="AO4" s="215"/>
      <c r="AP4" s="215"/>
      <c r="AQ4" s="215"/>
      <c r="AR4" s="215"/>
      <c r="AS4" s="228" t="s">
        <v>123</v>
      </c>
      <c r="AT4" s="215"/>
      <c r="AU4" s="215"/>
      <c r="AV4" s="215"/>
      <c r="AW4" s="215"/>
      <c r="AX4" s="215"/>
      <c r="AY4" s="215"/>
      <c r="AZ4" s="215"/>
      <c r="BA4" s="229" t="s">
        <v>124</v>
      </c>
      <c r="BB4" s="61"/>
      <c r="BC4" s="61"/>
      <c r="BD4" s="61"/>
      <c r="BE4" s="61"/>
      <c r="BF4" s="61"/>
      <c r="BG4" s="61"/>
      <c r="BH4" s="62"/>
      <c r="BI4" s="229" t="s">
        <v>125</v>
      </c>
      <c r="BJ4" s="61"/>
      <c r="BK4" s="61"/>
      <c r="BL4" s="61"/>
      <c r="BM4" s="61"/>
      <c r="BN4" s="61"/>
      <c r="BO4" s="61"/>
      <c r="BP4" s="62"/>
      <c r="BQ4" s="229" t="s">
        <v>147</v>
      </c>
      <c r="BR4" s="61"/>
      <c r="BS4" s="61"/>
      <c r="BT4" s="61"/>
      <c r="BU4" s="61"/>
      <c r="BV4" s="61"/>
      <c r="BW4" s="61"/>
      <c r="BX4" s="62"/>
      <c r="BY4" s="227" t="s">
        <v>146</v>
      </c>
      <c r="BZ4" s="218"/>
      <c r="CA4" s="218"/>
      <c r="CB4" s="218"/>
      <c r="CC4" s="218"/>
      <c r="CD4" s="218"/>
      <c r="CE4" s="218"/>
      <c r="CF4" s="219"/>
      <c r="CG4" s="227" t="s">
        <v>126</v>
      </c>
      <c r="CH4" s="218"/>
      <c r="CI4" s="218"/>
      <c r="CJ4" s="218"/>
      <c r="CK4" s="218"/>
      <c r="CL4" s="218"/>
      <c r="CM4" s="218"/>
      <c r="CN4" s="219"/>
    </row>
    <row r="5" spans="1:92" ht="48" customHeight="1">
      <c r="A5" s="217">
        <v>1</v>
      </c>
      <c r="B5" s="218"/>
      <c r="C5" s="219"/>
      <c r="D5" s="220" t="s">
        <v>127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s="217" t="s">
        <v>128</v>
      </c>
      <c r="AF5" s="218"/>
      <c r="AG5" s="218"/>
      <c r="AH5" s="218"/>
      <c r="AI5" s="218"/>
      <c r="AJ5" s="219"/>
      <c r="AK5" s="215">
        <v>7</v>
      </c>
      <c r="AL5" s="215"/>
      <c r="AM5" s="215"/>
      <c r="AN5" s="215"/>
      <c r="AO5" s="215"/>
      <c r="AP5" s="215"/>
      <c r="AQ5" s="215"/>
      <c r="AR5" s="215"/>
      <c r="AS5" s="215">
        <v>17</v>
      </c>
      <c r="AT5" s="215"/>
      <c r="AU5" s="215"/>
      <c r="AV5" s="215"/>
      <c r="AW5" s="215"/>
      <c r="AX5" s="215"/>
      <c r="AY5" s="215"/>
      <c r="AZ5" s="215"/>
      <c r="BA5" s="169"/>
      <c r="BB5" s="169"/>
      <c r="BC5" s="169"/>
      <c r="BD5" s="169"/>
      <c r="BE5" s="169"/>
      <c r="BF5" s="169"/>
      <c r="BG5" s="169"/>
      <c r="BH5" s="169"/>
      <c r="BI5" s="215">
        <v>36</v>
      </c>
      <c r="BJ5" s="215"/>
      <c r="BK5" s="215"/>
      <c r="BL5" s="215"/>
      <c r="BM5" s="215"/>
      <c r="BN5" s="215"/>
      <c r="BO5" s="215"/>
      <c r="BP5" s="215"/>
      <c r="BQ5" s="169"/>
      <c r="BR5" s="169"/>
      <c r="BS5" s="169"/>
      <c r="BT5" s="169"/>
      <c r="BU5" s="169"/>
      <c r="BV5" s="169"/>
      <c r="BW5" s="169"/>
      <c r="BX5" s="169"/>
      <c r="BY5" s="217">
        <v>11</v>
      </c>
      <c r="BZ5" s="218"/>
      <c r="CA5" s="218"/>
      <c r="CB5" s="218"/>
      <c r="CC5" s="218"/>
      <c r="CD5" s="218"/>
      <c r="CE5" s="218"/>
      <c r="CF5" s="219"/>
      <c r="CG5" s="217">
        <f>AK5+AS5+BA5+BI5+BQ5+BY5</f>
        <v>71</v>
      </c>
      <c r="CH5" s="218"/>
      <c r="CI5" s="218"/>
      <c r="CJ5" s="218"/>
      <c r="CK5" s="218"/>
      <c r="CL5" s="218"/>
      <c r="CM5" s="218"/>
      <c r="CN5" s="219"/>
    </row>
    <row r="6" spans="1:92" ht="56.25" customHeight="1">
      <c r="A6" s="217">
        <v>2</v>
      </c>
      <c r="B6" s="218"/>
      <c r="C6" s="219"/>
      <c r="D6" s="220" t="s">
        <v>129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6"/>
      <c r="AE6" s="217" t="s">
        <v>128</v>
      </c>
      <c r="AF6" s="218"/>
      <c r="AG6" s="218"/>
      <c r="AH6" s="218"/>
      <c r="AI6" s="218"/>
      <c r="AJ6" s="219"/>
      <c r="AK6" s="215">
        <v>12</v>
      </c>
      <c r="AL6" s="215"/>
      <c r="AM6" s="215"/>
      <c r="AN6" s="215"/>
      <c r="AO6" s="215"/>
      <c r="AP6" s="215"/>
      <c r="AQ6" s="215"/>
      <c r="AR6" s="215"/>
      <c r="AS6" s="215">
        <v>24</v>
      </c>
      <c r="AT6" s="215"/>
      <c r="AU6" s="215"/>
      <c r="AV6" s="215"/>
      <c r="AW6" s="215"/>
      <c r="AX6" s="215"/>
      <c r="AY6" s="215"/>
      <c r="AZ6" s="215"/>
      <c r="BA6" s="169"/>
      <c r="BB6" s="169"/>
      <c r="BC6" s="169"/>
      <c r="BD6" s="169"/>
      <c r="BE6" s="169"/>
      <c r="BF6" s="169"/>
      <c r="BG6" s="169"/>
      <c r="BH6" s="169"/>
      <c r="BI6" s="215">
        <v>60</v>
      </c>
      <c r="BJ6" s="215"/>
      <c r="BK6" s="215"/>
      <c r="BL6" s="215"/>
      <c r="BM6" s="215"/>
      <c r="BN6" s="215"/>
      <c r="BO6" s="215"/>
      <c r="BP6" s="215"/>
      <c r="BQ6" s="169"/>
      <c r="BR6" s="169"/>
      <c r="BS6" s="169"/>
      <c r="BT6" s="169"/>
      <c r="BU6" s="169"/>
      <c r="BV6" s="169"/>
      <c r="BW6" s="169"/>
      <c r="BX6" s="169"/>
      <c r="BY6" s="217">
        <v>24</v>
      </c>
      <c r="BZ6" s="218"/>
      <c r="CA6" s="218"/>
      <c r="CB6" s="218"/>
      <c r="CC6" s="218"/>
      <c r="CD6" s="218"/>
      <c r="CE6" s="218"/>
      <c r="CF6" s="219"/>
      <c r="CG6" s="217">
        <f>AK6+AS6+BA6+BI6+BQ6+BY6</f>
        <v>120</v>
      </c>
      <c r="CH6" s="218"/>
      <c r="CI6" s="218"/>
      <c r="CJ6" s="218"/>
      <c r="CK6" s="218"/>
      <c r="CL6" s="218"/>
      <c r="CM6" s="218"/>
      <c r="CN6" s="219"/>
    </row>
    <row r="7" spans="1:92" ht="50.25" customHeight="1">
      <c r="A7" s="217">
        <v>3</v>
      </c>
      <c r="B7" s="218"/>
      <c r="C7" s="219"/>
      <c r="D7" s="223" t="s">
        <v>130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5" t="s">
        <v>131</v>
      </c>
      <c r="AF7" s="215"/>
      <c r="AG7" s="215"/>
      <c r="AH7" s="215"/>
      <c r="AI7" s="215"/>
      <c r="AJ7" s="215"/>
      <c r="AK7" s="215">
        <v>46247</v>
      </c>
      <c r="AL7" s="215"/>
      <c r="AM7" s="215"/>
      <c r="AN7" s="215"/>
      <c r="AO7" s="215"/>
      <c r="AP7" s="215"/>
      <c r="AQ7" s="215"/>
      <c r="AR7" s="215"/>
      <c r="AS7" s="215">
        <v>55776</v>
      </c>
      <c r="AT7" s="215"/>
      <c r="AU7" s="215"/>
      <c r="AV7" s="215"/>
      <c r="AW7" s="215"/>
      <c r="AX7" s="215"/>
      <c r="AY7" s="215"/>
      <c r="AZ7" s="215"/>
      <c r="BA7" s="169"/>
      <c r="BB7" s="169"/>
      <c r="BC7" s="169"/>
      <c r="BD7" s="169"/>
      <c r="BE7" s="169"/>
      <c r="BF7" s="169"/>
      <c r="BG7" s="169"/>
      <c r="BH7" s="169"/>
      <c r="BI7" s="215">
        <v>59353</v>
      </c>
      <c r="BJ7" s="215"/>
      <c r="BK7" s="215"/>
      <c r="BL7" s="215"/>
      <c r="BM7" s="215"/>
      <c r="BN7" s="215"/>
      <c r="BO7" s="215"/>
      <c r="BP7" s="215"/>
      <c r="BQ7" s="169"/>
      <c r="BR7" s="169"/>
      <c r="BS7" s="169"/>
      <c r="BT7" s="169"/>
      <c r="BU7" s="169"/>
      <c r="BV7" s="169"/>
      <c r="BW7" s="169"/>
      <c r="BX7" s="169"/>
      <c r="BY7" s="217">
        <v>60579</v>
      </c>
      <c r="BZ7" s="218"/>
      <c r="CA7" s="218"/>
      <c r="CB7" s="218"/>
      <c r="CC7" s="218"/>
      <c r="CD7" s="218"/>
      <c r="CE7" s="218"/>
      <c r="CF7" s="219"/>
      <c r="CG7" s="216"/>
      <c r="CH7" s="216"/>
      <c r="CI7" s="216"/>
      <c r="CJ7" s="216"/>
      <c r="CK7" s="216"/>
      <c r="CL7" s="216"/>
      <c r="CM7" s="216"/>
      <c r="CN7" s="216"/>
    </row>
    <row r="8" spans="1:92" ht="70.5" customHeight="1" hidden="1">
      <c r="A8" s="217">
        <v>4</v>
      </c>
      <c r="B8" s="218"/>
      <c r="C8" s="219"/>
      <c r="D8" s="223" t="s">
        <v>132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15" t="s">
        <v>133</v>
      </c>
      <c r="AF8" s="215"/>
      <c r="AG8" s="215"/>
      <c r="AH8" s="215"/>
      <c r="AI8" s="215"/>
      <c r="AJ8" s="215"/>
      <c r="AK8" s="215">
        <v>1</v>
      </c>
      <c r="AL8" s="215"/>
      <c r="AM8" s="215"/>
      <c r="AN8" s="215"/>
      <c r="AO8" s="215"/>
      <c r="AP8" s="215"/>
      <c r="AQ8" s="215"/>
      <c r="AR8" s="215"/>
      <c r="AS8" s="215">
        <v>1</v>
      </c>
      <c r="AT8" s="215"/>
      <c r="AU8" s="215"/>
      <c r="AV8" s="215"/>
      <c r="AW8" s="215"/>
      <c r="AX8" s="215"/>
      <c r="AY8" s="215"/>
      <c r="AZ8" s="215"/>
      <c r="BA8" s="169">
        <v>1</v>
      </c>
      <c r="BB8" s="169"/>
      <c r="BC8" s="169"/>
      <c r="BD8" s="169"/>
      <c r="BE8" s="169"/>
      <c r="BF8" s="169"/>
      <c r="BG8" s="169"/>
      <c r="BH8" s="169"/>
      <c r="BI8" s="215">
        <v>1</v>
      </c>
      <c r="BJ8" s="215"/>
      <c r="BK8" s="215"/>
      <c r="BL8" s="215"/>
      <c r="BM8" s="215"/>
      <c r="BN8" s="215"/>
      <c r="BO8" s="215"/>
      <c r="BP8" s="215"/>
      <c r="BQ8" s="169">
        <v>1</v>
      </c>
      <c r="BR8" s="169"/>
      <c r="BS8" s="169"/>
      <c r="BT8" s="169"/>
      <c r="BU8" s="169"/>
      <c r="BV8" s="169"/>
      <c r="BW8" s="169"/>
      <c r="BX8" s="169"/>
      <c r="BY8" s="217">
        <v>1</v>
      </c>
      <c r="BZ8" s="218"/>
      <c r="CA8" s="218"/>
      <c r="CB8" s="218"/>
      <c r="CC8" s="218"/>
      <c r="CD8" s="218"/>
      <c r="CE8" s="218"/>
      <c r="CF8" s="219"/>
      <c r="CG8" s="216"/>
      <c r="CH8" s="216"/>
      <c r="CI8" s="216"/>
      <c r="CJ8" s="216"/>
      <c r="CK8" s="216"/>
      <c r="CL8" s="216"/>
      <c r="CM8" s="216"/>
      <c r="CN8" s="216"/>
    </row>
    <row r="9" spans="1:92" ht="46.5" customHeight="1">
      <c r="A9" s="217">
        <v>4</v>
      </c>
      <c r="B9" s="218"/>
      <c r="C9" s="219"/>
      <c r="D9" s="220" t="s">
        <v>134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2"/>
      <c r="AE9" s="215" t="s">
        <v>131</v>
      </c>
      <c r="AF9" s="215"/>
      <c r="AG9" s="215"/>
      <c r="AH9" s="215"/>
      <c r="AI9" s="215"/>
      <c r="AJ9" s="215"/>
      <c r="AK9" s="215">
        <f>AK7*AK8*AK6</f>
        <v>554964</v>
      </c>
      <c r="AL9" s="215"/>
      <c r="AM9" s="215"/>
      <c r="AN9" s="215"/>
      <c r="AO9" s="215"/>
      <c r="AP9" s="215"/>
      <c r="AQ9" s="215"/>
      <c r="AR9" s="215"/>
      <c r="AS9" s="215">
        <f>AS7*AS8*AS6</f>
        <v>1338624</v>
      </c>
      <c r="AT9" s="215"/>
      <c r="AU9" s="215"/>
      <c r="AV9" s="215"/>
      <c r="AW9" s="215"/>
      <c r="AX9" s="215"/>
      <c r="AY9" s="215"/>
      <c r="AZ9" s="215"/>
      <c r="BA9" s="215">
        <f>BA7*BA8*BA6</f>
        <v>0</v>
      </c>
      <c r="BB9" s="215"/>
      <c r="BC9" s="215"/>
      <c r="BD9" s="215"/>
      <c r="BE9" s="215"/>
      <c r="BF9" s="215"/>
      <c r="BG9" s="215"/>
      <c r="BH9" s="215"/>
      <c r="BI9" s="215">
        <f>BI7*BI8*BI6</f>
        <v>3561180</v>
      </c>
      <c r="BJ9" s="215"/>
      <c r="BK9" s="215"/>
      <c r="BL9" s="215"/>
      <c r="BM9" s="215"/>
      <c r="BN9" s="215"/>
      <c r="BO9" s="215"/>
      <c r="BP9" s="215"/>
      <c r="BQ9" s="215">
        <f>BQ7*BQ8*BQ6</f>
        <v>0</v>
      </c>
      <c r="BR9" s="215"/>
      <c r="BS9" s="215"/>
      <c r="BT9" s="215"/>
      <c r="BU9" s="215"/>
      <c r="BV9" s="215"/>
      <c r="BW9" s="215"/>
      <c r="BX9" s="215"/>
      <c r="BY9" s="215">
        <f>BY7*BY8*BY6</f>
        <v>1453896</v>
      </c>
      <c r="BZ9" s="215"/>
      <c r="CA9" s="215"/>
      <c r="CB9" s="215"/>
      <c r="CC9" s="215"/>
      <c r="CD9" s="215"/>
      <c r="CE9" s="215"/>
      <c r="CF9" s="215"/>
      <c r="CG9" s="212">
        <f>AK9+AS9+BA9+BI9+BQ9+BY9</f>
        <v>6908664</v>
      </c>
      <c r="CH9" s="212"/>
      <c r="CI9" s="212"/>
      <c r="CJ9" s="212"/>
      <c r="CK9" s="212"/>
      <c r="CL9" s="212"/>
      <c r="CM9" s="212"/>
      <c r="CN9" s="212"/>
    </row>
    <row r="10" spans="85:92" ht="25.5" customHeight="1">
      <c r="CG10" s="212">
        <f>(CG9-46060)/1.302</f>
        <v>5270817.204301075</v>
      </c>
      <c r="CH10" s="212"/>
      <c r="CI10" s="212"/>
      <c r="CJ10" s="212"/>
      <c r="CK10" s="212"/>
      <c r="CL10" s="212"/>
      <c r="CM10" s="212"/>
      <c r="CN10" s="212"/>
    </row>
    <row r="11" spans="85:92" ht="25.5" customHeight="1">
      <c r="CG11" s="20"/>
      <c r="CH11" s="20"/>
      <c r="CI11" s="20"/>
      <c r="CJ11" s="20"/>
      <c r="CK11" s="20"/>
      <c r="CL11" s="20"/>
      <c r="CM11" s="20"/>
      <c r="CN11" s="20"/>
    </row>
    <row r="12" spans="1:81" ht="15.75">
      <c r="A12" s="230" t="s">
        <v>153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BI12" s="230" t="s">
        <v>156</v>
      </c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</row>
    <row r="14" spans="1:81" ht="15.75">
      <c r="A14" s="230" t="s">
        <v>154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BI14" s="230" t="s">
        <v>152</v>
      </c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</row>
  </sheetData>
  <sheetProtection/>
  <mergeCells count="66">
    <mergeCell ref="A12:AO12"/>
    <mergeCell ref="A14:AO14"/>
    <mergeCell ref="BI12:CC12"/>
    <mergeCell ref="BI14:CC14"/>
    <mergeCell ref="BQ4:BX4"/>
    <mergeCell ref="BY4:CF4"/>
    <mergeCell ref="A6:C6"/>
    <mergeCell ref="D6:AD6"/>
    <mergeCell ref="AE6:AJ6"/>
    <mergeCell ref="AK6:AR6"/>
    <mergeCell ref="CG4:CN4"/>
    <mergeCell ref="A4:C4"/>
    <mergeCell ref="D4:AD4"/>
    <mergeCell ref="AE4:AJ4"/>
    <mergeCell ref="AK4:AR4"/>
    <mergeCell ref="AS4:AZ4"/>
    <mergeCell ref="BA4:BH4"/>
    <mergeCell ref="BI4:BP4"/>
    <mergeCell ref="AS6:AZ6"/>
    <mergeCell ref="A5:C5"/>
    <mergeCell ref="D5:AD5"/>
    <mergeCell ref="AE5:AJ5"/>
    <mergeCell ref="AK5:AR5"/>
    <mergeCell ref="AS5:AZ5"/>
    <mergeCell ref="CG6:CN6"/>
    <mergeCell ref="CG5:CN5"/>
    <mergeCell ref="BA5:BH5"/>
    <mergeCell ref="BI5:BP5"/>
    <mergeCell ref="BQ5:BX5"/>
    <mergeCell ref="BY5:CF5"/>
    <mergeCell ref="BA7:BH7"/>
    <mergeCell ref="BI7:BP7"/>
    <mergeCell ref="BA6:BH6"/>
    <mergeCell ref="BI6:BP6"/>
    <mergeCell ref="BQ6:BX6"/>
    <mergeCell ref="BY6:CF6"/>
    <mergeCell ref="AK8:AR8"/>
    <mergeCell ref="AS8:AZ8"/>
    <mergeCell ref="BQ7:BX7"/>
    <mergeCell ref="BY7:CF7"/>
    <mergeCell ref="CG7:CN7"/>
    <mergeCell ref="A7:C7"/>
    <mergeCell ref="D7:AD7"/>
    <mergeCell ref="AE7:AJ7"/>
    <mergeCell ref="AK7:AR7"/>
    <mergeCell ref="AS7:AZ7"/>
    <mergeCell ref="BQ8:BX8"/>
    <mergeCell ref="BY8:CF8"/>
    <mergeCell ref="A9:C9"/>
    <mergeCell ref="D9:AD9"/>
    <mergeCell ref="AE9:AJ9"/>
    <mergeCell ref="AK9:AR9"/>
    <mergeCell ref="AS9:AZ9"/>
    <mergeCell ref="A8:C8"/>
    <mergeCell ref="D8:AD8"/>
    <mergeCell ref="AE8:AJ8"/>
    <mergeCell ref="CG10:CN10"/>
    <mergeCell ref="A2:CN3"/>
    <mergeCell ref="BA9:BH9"/>
    <mergeCell ref="BI9:BP9"/>
    <mergeCell ref="BQ9:BX9"/>
    <mergeCell ref="BY9:CF9"/>
    <mergeCell ref="CG9:CN9"/>
    <mergeCell ref="CG8:CN8"/>
    <mergeCell ref="BA8:BH8"/>
    <mergeCell ref="BI8:BP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2019-01-04T08:41:26Z</cp:lastPrinted>
  <dcterms:created xsi:type="dcterms:W3CDTF">2008-10-01T13:21:49Z</dcterms:created>
  <dcterms:modified xsi:type="dcterms:W3CDTF">2019-01-04T08:41:27Z</dcterms:modified>
  <cp:category/>
  <cp:version/>
  <cp:contentType/>
  <cp:contentStatus/>
</cp:coreProperties>
</file>